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0" yWindow="550" windowWidth="11550" windowHeight="6490"/>
  </bookViews>
  <sheets>
    <sheet name="Потребл. ГАЗА и ТАРИФ (на САЙТ)" sheetId="5" r:id="rId1"/>
  </sheets>
  <calcPr calcId="125725"/>
</workbook>
</file>

<file path=xl/calcChain.xml><?xml version="1.0" encoding="utf-8"?>
<calcChain xmlns="http://schemas.openxmlformats.org/spreadsheetml/2006/main">
  <c r="G114" i="5"/>
  <c r="G109"/>
  <c r="C107"/>
  <c r="B83" l="1"/>
  <c r="D118"/>
  <c r="D119" s="1"/>
  <c r="B118"/>
  <c r="B119" s="1"/>
  <c r="C117"/>
  <c r="C116"/>
  <c r="C115"/>
  <c r="C113"/>
  <c r="C112"/>
  <c r="C111"/>
  <c r="C110"/>
  <c r="C108"/>
  <c r="C106"/>
  <c r="C105"/>
  <c r="C104"/>
  <c r="C99"/>
  <c r="C98"/>
  <c r="C97"/>
  <c r="C92" l="1"/>
  <c r="C93"/>
  <c r="C94"/>
  <c r="C95"/>
  <c r="H79"/>
  <c r="C90"/>
  <c r="C89"/>
  <c r="D100"/>
  <c r="B100"/>
  <c r="H94"/>
  <c r="H93"/>
  <c r="H92"/>
  <c r="C88"/>
  <c r="C87"/>
  <c r="C86"/>
  <c r="D83"/>
  <c r="H78"/>
  <c r="C78"/>
  <c r="H77"/>
  <c r="H76"/>
  <c r="H75"/>
  <c r="C71"/>
  <c r="D69"/>
  <c r="B69"/>
  <c r="H67"/>
  <c r="H66"/>
  <c r="H65"/>
  <c r="H64"/>
  <c r="H63"/>
  <c r="C63"/>
  <c r="C64" s="1"/>
  <c r="H62"/>
  <c r="H61"/>
  <c r="H60"/>
  <c r="H59"/>
  <c r="H58"/>
  <c r="H57"/>
  <c r="C57"/>
  <c r="D55"/>
  <c r="B55"/>
  <c r="H54"/>
  <c r="H53"/>
  <c r="H52"/>
  <c r="H51"/>
  <c r="H50"/>
  <c r="H49"/>
  <c r="C49"/>
  <c r="C50" s="1"/>
  <c r="H48"/>
  <c r="H47"/>
  <c r="H46"/>
  <c r="H45"/>
  <c r="H44"/>
  <c r="H43"/>
  <c r="C43"/>
  <c r="D41"/>
  <c r="B41"/>
  <c r="H40"/>
  <c r="H39"/>
  <c r="H38"/>
  <c r="H37"/>
  <c r="H36"/>
  <c r="H35"/>
  <c r="C35"/>
  <c r="C36" s="1"/>
  <c r="H34"/>
  <c r="H33"/>
  <c r="H32"/>
  <c r="H31"/>
  <c r="H30"/>
  <c r="H29"/>
  <c r="C29"/>
  <c r="D27"/>
  <c r="B27"/>
  <c r="H26"/>
  <c r="H25"/>
  <c r="H24"/>
  <c r="H23"/>
  <c r="H22"/>
  <c r="H21"/>
  <c r="C21"/>
  <c r="C22" s="1"/>
  <c r="H20"/>
  <c r="H19"/>
  <c r="H18"/>
  <c r="H17"/>
  <c r="H16"/>
  <c r="H15"/>
  <c r="C15"/>
  <c r="C79" l="1"/>
  <c r="B101"/>
  <c r="C58"/>
  <c r="D101"/>
</calcChain>
</file>

<file path=xl/sharedStrings.xml><?xml version="1.0" encoding="utf-8"?>
<sst xmlns="http://schemas.openxmlformats.org/spreadsheetml/2006/main" count="277" uniqueCount="56">
  <si>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</si>
  <si>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</si>
  <si>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</si>
  <si>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</si>
  <si>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</si>
  <si>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</si>
  <si>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</si>
  <si>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</si>
  <si>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</si>
  <si>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</si>
  <si>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</si>
  <si>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</si>
  <si>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</si>
  <si>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(м3)</t>
  </si>
  <si>
    <t>2020г.</t>
  </si>
  <si>
    <t>2019г.</t>
  </si>
  <si>
    <t>2018г.</t>
  </si>
  <si>
    <t>2017г.</t>
  </si>
  <si>
    <t>2016г.</t>
  </si>
  <si>
    <t>Стоимость ГАЗА</t>
  </si>
  <si>
    <t>Потребление - Отгруженный ГАЗ</t>
  </si>
  <si>
    <t>Жил. пом. (Отоп. и НГВ)</t>
  </si>
  <si>
    <t>Нежил. пом. (Отоп.)</t>
  </si>
  <si>
    <t>1 м3 (руб./м3)</t>
  </si>
  <si>
    <t>Итого (руб.)</t>
  </si>
  <si>
    <t>Зимний</t>
  </si>
  <si>
    <t>Летний</t>
  </si>
  <si>
    <t xml:space="preserve">(по данным МРГ в разрезе счетов-фактур, накладных, </t>
  </si>
  <si>
    <t>универсальных передаточных документов помесячно)</t>
  </si>
  <si>
    <t>Тариф за Отоп. и НГВ (руб./м2)</t>
  </si>
  <si>
    <t>Расчет тарифа за Отоп. и НГВ</t>
  </si>
  <si>
    <t>Площадь для расчета тарифа (м2)</t>
  </si>
  <si>
    <t>крышной котельной ТСЖ "Успех"</t>
  </si>
  <si>
    <t>Потребление ГАЗА</t>
  </si>
  <si>
    <t>Итого</t>
  </si>
  <si>
    <t xml:space="preserve">для Жил. и Нежил. помещ.= </t>
  </si>
  <si>
    <t xml:space="preserve">для Жил. помещ.= </t>
  </si>
  <si>
    <t>Жил. пом.</t>
  </si>
  <si>
    <t>Нежил. пом.</t>
  </si>
  <si>
    <t>по адресу: г.Рязань, ул.Весенняя, д.18, корп.1</t>
  </si>
  <si>
    <r>
      <rPr>
        <b/>
        <sz val="14"/>
        <rFont val="Times New Roman"/>
        <family val="1"/>
        <charset val="204"/>
      </rPr>
      <t xml:space="preserve">2). </t>
    </r>
    <r>
      <rPr>
        <b/>
        <sz val="14"/>
        <color rgb="FFFF0000"/>
        <rFont val="Times New Roman"/>
        <family val="1"/>
        <charset val="204"/>
      </rPr>
      <t>Летний период</t>
    </r>
    <r>
      <rPr>
        <sz val="14"/>
        <rFont val="Times New Roman"/>
        <family val="1"/>
        <charset val="204"/>
      </rPr>
      <t>: НГВ</t>
    </r>
  </si>
  <si>
    <r>
      <rPr>
        <b/>
        <sz val="14"/>
        <rFont val="Times New Roman"/>
        <family val="1"/>
        <charset val="204"/>
      </rPr>
      <t xml:space="preserve">1). </t>
    </r>
    <r>
      <rPr>
        <b/>
        <sz val="14"/>
        <color rgb="FFFF0000"/>
        <rFont val="Times New Roman"/>
        <family val="1"/>
        <charset val="204"/>
      </rPr>
      <t>Зимний период</t>
    </r>
    <r>
      <rPr>
        <sz val="14"/>
        <rFont val="Times New Roman"/>
        <family val="1"/>
        <charset val="204"/>
      </rPr>
      <t>: Отоп. и НГВ</t>
    </r>
    <r>
      <rPr>
        <sz val="12"/>
        <rFont val="Times New Roman"/>
        <family val="1"/>
        <charset val="204"/>
      </rPr>
      <t xml:space="preserve"> </t>
    </r>
    <r>
      <rPr>
        <b/>
        <sz val="12"/>
        <color rgb="FFC00000"/>
        <rFont val="Times New Roman"/>
        <family val="1"/>
        <charset val="204"/>
      </rPr>
      <t>(до 1.12.19)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</t>
    </r>
  </si>
  <si>
    <t>м3</t>
  </si>
  <si>
    <t>руб./м3</t>
  </si>
  <si>
    <t>руб.</t>
  </si>
  <si>
    <t>2021г.</t>
  </si>
  <si>
    <t>Начало отопительного периода с 17.09.21г.</t>
  </si>
  <si>
    <t>Отопление отключена с 06.05.21г.</t>
  </si>
  <si>
    <t>2022г.</t>
  </si>
  <si>
    <t>2010-2015гг.</t>
  </si>
  <si>
    <t>Нет данных</t>
  </si>
  <si>
    <t>за период с 01.01.2016г. по 31.12.2022г.</t>
  </si>
  <si>
    <r>
      <rPr>
        <b/>
        <sz val="20"/>
        <rFont val="Times New Roman"/>
        <family val="1"/>
        <charset val="204"/>
      </rPr>
      <t xml:space="preserve">Всего   </t>
    </r>
    <r>
      <rPr>
        <b/>
        <sz val="14"/>
        <rFont val="Times New Roman"/>
        <family val="1"/>
        <charset val="204"/>
      </rPr>
      <t xml:space="preserve"> с 2010г.       (с начала эксплуат.)</t>
    </r>
  </si>
  <si>
    <t>Всего с 2010г.</t>
  </si>
  <si>
    <t>Отопление отключена с 26.05.22г.</t>
  </si>
  <si>
    <t>Начало отопительного периода с __.09.22г.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</si>
</sst>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24">
    <font>
      <sz val="10"/>
      <name val="Arial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1"/>
    <xf numFmtId="0" fontId="3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23" fillId="0" borderId="1"/>
    <xf numFmtId="0" fontId="23" fillId="0" borderId="1"/>
  </cellStyleXfs>
  <cellXfs count="201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4" fontId="10" fillId="0" borderId="9" xfId="1" applyNumberFormat="1" applyFont="1" applyBorder="1" applyAlignment="1">
      <alignment horizontal="center" vertical="center" wrapText="1"/>
    </xf>
    <xf numFmtId="4" fontId="10" fillId="0" borderId="2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/>
    </xf>
    <xf numFmtId="2" fontId="8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 vertical="center"/>
    </xf>
    <xf numFmtId="4" fontId="6" fillId="0" borderId="7" xfId="0" applyNumberFormat="1" applyFont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 wrapText="1"/>
    </xf>
    <xf numFmtId="2" fontId="6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/>
    </xf>
    <xf numFmtId="2" fontId="6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 applyAlignment="1">
      <alignment horizontal="center" vertical="center"/>
    </xf>
    <xf numFmtId="4" fontId="8" fillId="0" borderId="32" xfId="0" applyNumberFormat="1" applyFont="1" applyBorder="1" applyAlignment="1">
      <alignment horizontal="left" vertical="center" wrapText="1"/>
    </xf>
    <xf numFmtId="4" fontId="8" fillId="0" borderId="29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3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right" vertical="center"/>
    </xf>
    <xf numFmtId="0" fontId="19" fillId="2" borderId="13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11" fillId="3" borderId="38" xfId="0" applyNumberFormat="1" applyFont="1" applyFill="1" applyBorder="1" applyAlignment="1">
      <alignment horizontal="center" vertical="center" textRotation="90"/>
    </xf>
    <xf numFmtId="3" fontId="20" fillId="3" borderId="41" xfId="1" applyNumberFormat="1" applyFont="1" applyFill="1" applyBorder="1" applyAlignment="1">
      <alignment vertical="center"/>
    </xf>
    <xf numFmtId="3" fontId="20" fillId="3" borderId="1" xfId="1" applyNumberFormat="1" applyFont="1" applyFill="1" applyAlignment="1">
      <alignment vertical="center"/>
    </xf>
    <xf numFmtId="4" fontId="21" fillId="0" borderId="8" xfId="1" applyNumberFormat="1" applyFont="1" applyFill="1" applyBorder="1" applyAlignment="1">
      <alignment vertical="center"/>
    </xf>
    <xf numFmtId="4" fontId="21" fillId="0" borderId="17" xfId="1" applyNumberFormat="1" applyFont="1" applyFill="1" applyBorder="1" applyAlignment="1">
      <alignment vertical="center"/>
    </xf>
    <xf numFmtId="4" fontId="21" fillId="0" borderId="12" xfId="1" applyNumberFormat="1" applyFont="1" applyFill="1" applyBorder="1" applyAlignment="1">
      <alignment vertical="center"/>
    </xf>
    <xf numFmtId="3" fontId="22" fillId="3" borderId="1" xfId="1" applyNumberFormat="1" applyFont="1" applyFill="1" applyAlignment="1">
      <alignment vertical="center"/>
    </xf>
    <xf numFmtId="0" fontId="6" fillId="3" borderId="37" xfId="0" applyFont="1" applyFill="1" applyBorder="1" applyAlignment="1">
      <alignment horizontal="center" vertical="center" wrapText="1"/>
    </xf>
    <xf numFmtId="3" fontId="6" fillId="3" borderId="19" xfId="0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3" fontId="22" fillId="3" borderId="20" xfId="0" applyNumberFormat="1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6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left" vertical="center"/>
    </xf>
    <xf numFmtId="4" fontId="6" fillId="3" borderId="38" xfId="0" applyNumberFormat="1" applyFont="1" applyFill="1" applyBorder="1" applyAlignment="1">
      <alignment vertical="center"/>
    </xf>
    <xf numFmtId="4" fontId="6" fillId="0" borderId="38" xfId="0" applyNumberFormat="1" applyFont="1" applyBorder="1" applyAlignment="1">
      <alignment vertical="center"/>
    </xf>
    <xf numFmtId="4" fontId="6" fillId="3" borderId="37" xfId="0" applyNumberFormat="1" applyFont="1" applyFill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2" fillId="3" borderId="38" xfId="0" applyFont="1" applyFill="1" applyBorder="1" applyAlignment="1">
      <alignment horizontal="left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4" fontId="11" fillId="3" borderId="38" xfId="0" applyNumberFormat="1" applyFont="1" applyFill="1" applyBorder="1" applyAlignment="1">
      <alignment horizontal="center" vertical="center" textRotation="90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" fontId="6" fillId="0" borderId="46" xfId="6" applyNumberFormat="1" applyFont="1" applyBorder="1" applyAlignment="1">
      <alignment horizontal="center" vertical="center" wrapText="1"/>
    </xf>
    <xf numFmtId="4" fontId="6" fillId="0" borderId="12" xfId="6" applyNumberFormat="1" applyFont="1" applyBorder="1" applyAlignment="1">
      <alignment horizontal="center" vertical="center" wrapText="1"/>
    </xf>
    <xf numFmtId="4" fontId="21" fillId="0" borderId="47" xfId="6" applyNumberFormat="1" applyFont="1" applyFill="1" applyBorder="1" applyAlignment="1">
      <alignment vertical="center"/>
    </xf>
    <xf numFmtId="4" fontId="6" fillId="0" borderId="45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4" fontId="10" fillId="0" borderId="42" xfId="1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right" vertical="center" wrapText="1"/>
    </xf>
    <xf numFmtId="4" fontId="8" fillId="0" borderId="21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6" fillId="3" borderId="26" xfId="0" applyNumberFormat="1" applyFont="1" applyFill="1" applyBorder="1" applyAlignment="1">
      <alignment vertical="center"/>
    </xf>
    <xf numFmtId="4" fontId="6" fillId="0" borderId="37" xfId="6" applyNumberFormat="1" applyFont="1" applyBorder="1" applyAlignment="1">
      <alignment horizontal="center" vertical="center" wrapText="1"/>
    </xf>
    <xf numFmtId="0" fontId="22" fillId="3" borderId="31" xfId="0" applyFont="1" applyFill="1" applyBorder="1" applyAlignment="1">
      <alignment vertical="center"/>
    </xf>
    <xf numFmtId="4" fontId="6" fillId="0" borderId="31" xfId="0" applyNumberFormat="1" applyFont="1" applyBorder="1" applyAlignment="1">
      <alignment vertical="center"/>
    </xf>
    <xf numFmtId="4" fontId="6" fillId="0" borderId="17" xfId="7" applyNumberFormat="1" applyFont="1" applyBorder="1" applyAlignment="1">
      <alignment horizontal="right" vertical="center"/>
    </xf>
    <xf numFmtId="4" fontId="6" fillId="0" borderId="40" xfId="6" applyNumberFormat="1" applyFont="1" applyBorder="1" applyAlignment="1">
      <alignment horizontal="center" vertical="center" wrapText="1"/>
    </xf>
    <xf numFmtId="4" fontId="6" fillId="0" borderId="46" xfId="6" applyNumberFormat="1" applyFont="1" applyBorder="1" applyAlignment="1">
      <alignment horizontal="center" vertical="center" wrapText="1"/>
    </xf>
    <xf numFmtId="4" fontId="6" fillId="0" borderId="45" xfId="6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0" borderId="18" xfId="8" applyNumberFormat="1" applyFont="1" applyBorder="1" applyAlignment="1">
      <alignment horizontal="center" vertical="center"/>
    </xf>
    <xf numFmtId="4" fontId="6" fillId="0" borderId="41" xfId="8" applyNumberFormat="1" applyFont="1" applyBorder="1" applyAlignment="1">
      <alignment horizontal="center" vertical="center"/>
    </xf>
    <xf numFmtId="3" fontId="20" fillId="0" borderId="1" xfId="5" applyNumberFormat="1" applyFont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6" fillId="0" borderId="20" xfId="7" applyNumberFormat="1" applyFont="1" applyBorder="1" applyAlignment="1">
      <alignment horizontal="right" vertical="center"/>
    </xf>
    <xf numFmtId="4" fontId="6" fillId="0" borderId="12" xfId="7" applyNumberFormat="1" applyFont="1" applyBorder="1" applyAlignment="1">
      <alignment horizontal="right" vertical="center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4" fontId="11" fillId="0" borderId="44" xfId="0" applyNumberFormat="1" applyFont="1" applyFill="1" applyBorder="1" applyAlignment="1">
      <alignment horizontal="center" vertical="center" textRotation="90"/>
    </xf>
    <xf numFmtId="4" fontId="11" fillId="0" borderId="31" xfId="0" applyNumberFormat="1" applyFont="1" applyFill="1" applyBorder="1" applyAlignment="1">
      <alignment horizontal="center" vertical="center" textRotation="90"/>
    </xf>
    <xf numFmtId="4" fontId="11" fillId="0" borderId="38" xfId="0" applyNumberFormat="1" applyFont="1" applyFill="1" applyBorder="1" applyAlignment="1">
      <alignment horizontal="center" vertical="center" textRotation="90"/>
    </xf>
    <xf numFmtId="4" fontId="11" fillId="3" borderId="37" xfId="0" applyNumberFormat="1" applyFont="1" applyFill="1" applyBorder="1" applyAlignment="1">
      <alignment horizontal="center" vertical="center" textRotation="90"/>
    </xf>
    <xf numFmtId="4" fontId="11" fillId="3" borderId="31" xfId="0" applyNumberFormat="1" applyFont="1" applyFill="1" applyBorder="1" applyAlignment="1">
      <alignment horizontal="center" vertical="center" textRotation="90"/>
    </xf>
    <xf numFmtId="4" fontId="11" fillId="0" borderId="36" xfId="0" applyNumberFormat="1" applyFont="1" applyFill="1" applyBorder="1" applyAlignment="1">
      <alignment horizontal="center" vertical="center" textRotation="90"/>
    </xf>
    <xf numFmtId="0" fontId="18" fillId="2" borderId="1" xfId="0" applyFont="1" applyFill="1" applyBorder="1" applyAlignment="1">
      <alignment horizontal="center" vertical="center" wrapText="1"/>
    </xf>
    <xf numFmtId="4" fontId="14" fillId="2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28" xfId="0" applyNumberFormat="1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vertical="center" wrapText="1"/>
    </xf>
    <xf numFmtId="4" fontId="6" fillId="0" borderId="39" xfId="0" applyNumberFormat="1" applyFont="1" applyBorder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4" fontId="12" fillId="0" borderId="27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4" fontId="12" fillId="0" borderId="29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0" fontId="0" fillId="0" borderId="36" xfId="0" applyBorder="1"/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11" fillId="3" borderId="38" xfId="0" applyNumberFormat="1" applyFont="1" applyFill="1" applyBorder="1" applyAlignment="1">
      <alignment horizontal="center" vertical="center" textRotation="90"/>
    </xf>
    <xf numFmtId="4" fontId="6" fillId="0" borderId="25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</cellXfs>
  <cellStyles count="9">
    <cellStyle name="Обычный" xfId="0" builtinId="0"/>
    <cellStyle name="Обычный 2" xfId="2"/>
    <cellStyle name="Обычный 3" xfId="3"/>
    <cellStyle name="Обычный 4" xfId="1"/>
    <cellStyle name="Обычный 4 2" xfId="6"/>
    <cellStyle name="Обычный 5" xfId="4"/>
    <cellStyle name="Обычный 6" xfId="5"/>
    <cellStyle name="Обычный 7" xfId="7"/>
    <cellStyle name="Обычный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2"/>
  <sheetViews>
    <sheetView tabSelected="1" topLeftCell="A103" zoomScale="150" zoomScaleNormal="150" workbookViewId="0">
      <selection activeCell="C120" sqref="C120"/>
    </sheetView>
  </sheetViews>
  <sheetFormatPr defaultColWidth="8.81640625" defaultRowHeight="18"/>
  <cols>
    <col min="1" max="1" width="13.26953125" style="39" customWidth="1"/>
    <col min="2" max="2" width="15.36328125" style="40" customWidth="1"/>
    <col min="3" max="3" width="13.90625" style="41" customWidth="1"/>
    <col min="4" max="4" width="16.81640625" style="42" customWidth="1"/>
    <col min="5" max="5" width="3" style="43" customWidth="1"/>
    <col min="6" max="6" width="3" style="44" customWidth="1"/>
    <col min="7" max="7" width="12" style="44" customWidth="1"/>
    <col min="8" max="8" width="17.1796875" style="35" customWidth="1"/>
    <col min="9" max="9" width="16.1796875" style="35" customWidth="1"/>
    <col min="10" max="16384" width="8.81640625" style="1"/>
  </cols>
  <sheetData>
    <row r="1" spans="1:9" s="60" customFormat="1" ht="23.5" customHeight="1">
      <c r="A1" s="149" t="s">
        <v>33</v>
      </c>
      <c r="B1" s="149"/>
      <c r="C1" s="149"/>
      <c r="D1" s="149"/>
      <c r="E1" s="59"/>
      <c r="F1" s="150" t="s">
        <v>30</v>
      </c>
      <c r="G1" s="150"/>
      <c r="H1" s="150"/>
      <c r="I1" s="150"/>
    </row>
    <row r="2" spans="1:9" s="60" customFormat="1" ht="10.5" customHeight="1" thickBot="1">
      <c r="A2" s="61"/>
      <c r="B2" s="61"/>
      <c r="C2" s="61"/>
      <c r="D2" s="61"/>
      <c r="E2" s="59"/>
    </row>
    <row r="3" spans="1:9" ht="19.75" customHeight="1" thickBot="1">
      <c r="A3" s="151" t="s">
        <v>32</v>
      </c>
      <c r="B3" s="151"/>
      <c r="C3" s="151"/>
      <c r="D3" s="151"/>
      <c r="E3" s="47"/>
      <c r="F3" s="152" t="s">
        <v>31</v>
      </c>
      <c r="G3" s="153"/>
      <c r="H3" s="153"/>
      <c r="I3" s="154"/>
    </row>
    <row r="4" spans="1:9" ht="20" customHeight="1">
      <c r="A4" s="151" t="s">
        <v>39</v>
      </c>
      <c r="B4" s="151"/>
      <c r="C4" s="151"/>
      <c r="D4" s="151"/>
      <c r="E4" s="47"/>
      <c r="F4" s="155" t="s">
        <v>41</v>
      </c>
      <c r="G4" s="156"/>
      <c r="H4" s="156"/>
      <c r="I4" s="157"/>
    </row>
    <row r="5" spans="1:9" ht="21" customHeight="1" thickBot="1">
      <c r="A5" s="158" t="s">
        <v>51</v>
      </c>
      <c r="B5" s="158"/>
      <c r="C5" s="158"/>
      <c r="D5" s="158"/>
      <c r="E5" s="47"/>
      <c r="F5" s="159" t="s">
        <v>35</v>
      </c>
      <c r="G5" s="160"/>
      <c r="H5" s="160"/>
      <c r="I5" s="45">
        <v>10988.4</v>
      </c>
    </row>
    <row r="6" spans="1:9" ht="17.5" customHeight="1">
      <c r="A6" s="161" t="s">
        <v>27</v>
      </c>
      <c r="B6" s="161"/>
      <c r="C6" s="161"/>
      <c r="D6" s="161"/>
      <c r="E6" s="3"/>
      <c r="F6" s="155" t="s">
        <v>40</v>
      </c>
      <c r="G6" s="156"/>
      <c r="H6" s="156"/>
      <c r="I6" s="157"/>
    </row>
    <row r="7" spans="1:9" ht="17.5" customHeight="1" thickBot="1">
      <c r="A7" s="162" t="s">
        <v>28</v>
      </c>
      <c r="B7" s="162"/>
      <c r="C7" s="162"/>
      <c r="D7" s="162"/>
      <c r="E7" s="3"/>
      <c r="F7" s="163" t="s">
        <v>36</v>
      </c>
      <c r="G7" s="164"/>
      <c r="H7" s="164"/>
      <c r="I7" s="46">
        <v>10201.9</v>
      </c>
    </row>
    <row r="8" spans="1:9" s="6" customFormat="1" ht="7" customHeight="1" thickBot="1">
      <c r="A8" s="2"/>
      <c r="B8" s="2"/>
      <c r="C8" s="2"/>
      <c r="D8" s="2"/>
      <c r="E8" s="3"/>
      <c r="F8" s="3"/>
      <c r="G8" s="3"/>
      <c r="H8" s="4"/>
      <c r="I8" s="5"/>
    </row>
    <row r="9" spans="1:9" ht="20" customHeight="1" thickBot="1">
      <c r="A9" s="165" t="s">
        <v>0</v>
      </c>
      <c r="B9" s="168" t="s">
        <v>20</v>
      </c>
      <c r="C9" s="169"/>
      <c r="D9" s="170"/>
      <c r="E9" s="47"/>
      <c r="F9" s="171" t="s">
        <v>0</v>
      </c>
      <c r="G9" s="172"/>
      <c r="H9" s="177" t="s">
        <v>29</v>
      </c>
      <c r="I9" s="178"/>
    </row>
    <row r="10" spans="1:9" ht="22.25" customHeight="1" thickBot="1">
      <c r="A10" s="166"/>
      <c r="B10" s="181" t="s">
        <v>13</v>
      </c>
      <c r="C10" s="183" t="s">
        <v>19</v>
      </c>
      <c r="D10" s="184"/>
      <c r="E10" s="47"/>
      <c r="F10" s="173"/>
      <c r="G10" s="174"/>
      <c r="H10" s="179"/>
      <c r="I10" s="180"/>
    </row>
    <row r="11" spans="1:9" s="9" customFormat="1" ht="37" customHeight="1" thickBot="1">
      <c r="A11" s="167"/>
      <c r="B11" s="182"/>
      <c r="C11" s="7" t="s">
        <v>23</v>
      </c>
      <c r="D11" s="8" t="s">
        <v>24</v>
      </c>
      <c r="E11" s="48"/>
      <c r="F11" s="175"/>
      <c r="G11" s="176"/>
      <c r="H11" s="63" t="s">
        <v>21</v>
      </c>
      <c r="I11" s="63" t="s">
        <v>22</v>
      </c>
    </row>
    <row r="12" spans="1:9" s="9" customFormat="1" ht="38.9" customHeight="1" thickBot="1">
      <c r="A12" s="118" t="s">
        <v>49</v>
      </c>
      <c r="B12" s="120">
        <v>1722573</v>
      </c>
      <c r="C12" s="119"/>
      <c r="D12" s="121" t="s">
        <v>50</v>
      </c>
      <c r="E12" s="48"/>
      <c r="F12" s="108"/>
      <c r="G12" s="109"/>
      <c r="H12" s="63"/>
      <c r="I12" s="63"/>
    </row>
    <row r="13" spans="1:9" s="9" customFormat="1" ht="6.25" customHeight="1" thickBot="1">
      <c r="A13" s="118"/>
      <c r="B13" s="107"/>
      <c r="C13" s="119"/>
      <c r="D13" s="8"/>
      <c r="E13" s="48"/>
      <c r="F13" s="108"/>
      <c r="G13" s="109"/>
      <c r="H13" s="63"/>
      <c r="I13" s="63"/>
    </row>
    <row r="14" spans="1:9" s="9" customFormat="1" ht="21.25" customHeight="1" thickBot="1">
      <c r="A14" s="10" t="s">
        <v>18</v>
      </c>
      <c r="B14" s="11" t="s">
        <v>42</v>
      </c>
      <c r="C14" s="12" t="s">
        <v>43</v>
      </c>
      <c r="D14" s="13" t="s">
        <v>44</v>
      </c>
      <c r="E14" s="49"/>
      <c r="F14" s="185" t="s">
        <v>18</v>
      </c>
      <c r="G14" s="186"/>
      <c r="H14" s="64" t="s">
        <v>37</v>
      </c>
      <c r="I14" s="64" t="s">
        <v>38</v>
      </c>
    </row>
    <row r="15" spans="1:9" ht="16.5" customHeight="1">
      <c r="A15" s="55" t="s">
        <v>1</v>
      </c>
      <c r="B15" s="14">
        <v>53216</v>
      </c>
      <c r="C15" s="15">
        <f>D15/B15</f>
        <v>5.2219999624173186</v>
      </c>
      <c r="D15" s="16">
        <v>277893.95</v>
      </c>
      <c r="E15" s="50"/>
      <c r="F15" s="144" t="s">
        <v>25</v>
      </c>
      <c r="G15" s="57" t="s">
        <v>1</v>
      </c>
      <c r="H15" s="187">
        <f>D15/I$5</f>
        <v>25.289755560409162</v>
      </c>
      <c r="I15" s="188"/>
    </row>
    <row r="16" spans="1:9" ht="16.5" customHeight="1">
      <c r="A16" s="53" t="s">
        <v>2</v>
      </c>
      <c r="B16" s="17">
        <v>39576</v>
      </c>
      <c r="C16" s="18"/>
      <c r="D16" s="19">
        <v>206665.87</v>
      </c>
      <c r="E16" s="50"/>
      <c r="F16" s="144"/>
      <c r="G16" s="53" t="s">
        <v>2</v>
      </c>
      <c r="H16" s="189">
        <f>D16/I$5</f>
        <v>18.807639874777038</v>
      </c>
      <c r="I16" s="190"/>
    </row>
    <row r="17" spans="1:9" ht="16.5" customHeight="1">
      <c r="A17" s="53" t="s">
        <v>3</v>
      </c>
      <c r="B17" s="17">
        <v>35890</v>
      </c>
      <c r="C17" s="18"/>
      <c r="D17" s="19">
        <v>187417.58</v>
      </c>
      <c r="E17" s="50"/>
      <c r="F17" s="144"/>
      <c r="G17" s="53" t="s">
        <v>3</v>
      </c>
      <c r="H17" s="189">
        <f>D17/I$5</f>
        <v>17.055948090713844</v>
      </c>
      <c r="I17" s="190"/>
    </row>
    <row r="18" spans="1:9" ht="16.5" customHeight="1">
      <c r="A18" s="53" t="s">
        <v>4</v>
      </c>
      <c r="B18" s="17">
        <v>19193</v>
      </c>
      <c r="C18" s="18"/>
      <c r="D18" s="19">
        <v>100225.85</v>
      </c>
      <c r="E18" s="50"/>
      <c r="F18" s="144"/>
      <c r="G18" s="53" t="s">
        <v>4</v>
      </c>
      <c r="H18" s="191">
        <f>D18/I$5</f>
        <v>9.1210594809071388</v>
      </c>
      <c r="I18" s="192"/>
    </row>
    <row r="19" spans="1:9" ht="16.5" customHeight="1">
      <c r="A19" s="54" t="s">
        <v>5</v>
      </c>
      <c r="B19" s="20">
        <v>8864</v>
      </c>
      <c r="C19" s="21"/>
      <c r="D19" s="19">
        <v>46287.81</v>
      </c>
      <c r="E19" s="50"/>
      <c r="F19" s="146" t="s">
        <v>26</v>
      </c>
      <c r="G19" s="54" t="s">
        <v>5</v>
      </c>
      <c r="H19" s="65">
        <f>D19/I$7</f>
        <v>4.5371754281065293</v>
      </c>
      <c r="I19" s="66"/>
    </row>
    <row r="20" spans="1:9" ht="16.5" customHeight="1">
      <c r="A20" s="54" t="s">
        <v>6</v>
      </c>
      <c r="B20" s="20">
        <v>7348</v>
      </c>
      <c r="C20" s="18"/>
      <c r="D20" s="19">
        <v>38371.26</v>
      </c>
      <c r="E20" s="50"/>
      <c r="F20" s="147"/>
      <c r="G20" s="54" t="s">
        <v>6</v>
      </c>
      <c r="H20" s="65">
        <f t="shared" ref="H20:H23" si="0">D20/I$7</f>
        <v>3.7611876219135656</v>
      </c>
      <c r="I20" s="66"/>
    </row>
    <row r="21" spans="1:9" ht="16.5" customHeight="1">
      <c r="A21" s="54" t="s">
        <v>7</v>
      </c>
      <c r="B21" s="20">
        <v>5481</v>
      </c>
      <c r="C21" s="23">
        <f>D21/B21</f>
        <v>5.366000729793833</v>
      </c>
      <c r="D21" s="19">
        <v>29411.05</v>
      </c>
      <c r="E21" s="50"/>
      <c r="F21" s="147"/>
      <c r="G21" s="54" t="s">
        <v>7</v>
      </c>
      <c r="H21" s="65">
        <f t="shared" si="0"/>
        <v>2.8828992638626136</v>
      </c>
      <c r="I21" s="66"/>
    </row>
    <row r="22" spans="1:9" ht="16.5" customHeight="1">
      <c r="A22" s="54" t="s">
        <v>8</v>
      </c>
      <c r="B22" s="20">
        <v>5707</v>
      </c>
      <c r="C22" s="24">
        <f>C21/C15-1</f>
        <v>2.7575788665815226E-2</v>
      </c>
      <c r="D22" s="19">
        <v>30623.759999999998</v>
      </c>
      <c r="E22" s="50"/>
      <c r="F22" s="147"/>
      <c r="G22" s="54" t="s">
        <v>8</v>
      </c>
      <c r="H22" s="65">
        <f t="shared" si="0"/>
        <v>3.0017702584812631</v>
      </c>
      <c r="I22" s="66"/>
    </row>
    <row r="23" spans="1:9" ht="16.5" customHeight="1">
      <c r="A23" s="54" t="s">
        <v>9</v>
      </c>
      <c r="B23" s="20">
        <v>15549</v>
      </c>
      <c r="C23" s="18"/>
      <c r="D23" s="19">
        <v>83435.929999999993</v>
      </c>
      <c r="E23" s="50"/>
      <c r="F23" s="193"/>
      <c r="G23" s="54" t="s">
        <v>9</v>
      </c>
      <c r="H23" s="65">
        <f t="shared" si="0"/>
        <v>8.1784696968211801</v>
      </c>
      <c r="I23" s="66"/>
    </row>
    <row r="24" spans="1:9" ht="16.5" customHeight="1">
      <c r="A24" s="53" t="s">
        <v>10</v>
      </c>
      <c r="B24" s="17">
        <v>27023</v>
      </c>
      <c r="C24" s="18"/>
      <c r="D24" s="19">
        <v>145005.42000000001</v>
      </c>
      <c r="E24" s="50"/>
      <c r="F24" s="144" t="s">
        <v>25</v>
      </c>
      <c r="G24" s="53" t="s">
        <v>10</v>
      </c>
      <c r="H24" s="187">
        <f>D24/I$5</f>
        <v>13.196226930217321</v>
      </c>
      <c r="I24" s="188"/>
    </row>
    <row r="25" spans="1:9" ht="16.5" customHeight="1">
      <c r="A25" s="53" t="s">
        <v>11</v>
      </c>
      <c r="B25" s="17">
        <v>37983</v>
      </c>
      <c r="C25" s="18"/>
      <c r="D25" s="19">
        <v>203816.78</v>
      </c>
      <c r="E25" s="50"/>
      <c r="F25" s="144"/>
      <c r="G25" s="53" t="s">
        <v>11</v>
      </c>
      <c r="H25" s="189">
        <f t="shared" ref="H25:H26" si="1">D25/I$5</f>
        <v>18.548358268719742</v>
      </c>
      <c r="I25" s="190"/>
    </row>
    <row r="26" spans="1:9" ht="16.5" customHeight="1" thickBot="1">
      <c r="A26" s="53" t="s">
        <v>12</v>
      </c>
      <c r="B26" s="17">
        <v>45878</v>
      </c>
      <c r="C26" s="18"/>
      <c r="D26" s="19">
        <v>246181.35</v>
      </c>
      <c r="E26" s="50"/>
      <c r="F26" s="148"/>
      <c r="G26" s="58" t="s">
        <v>12</v>
      </c>
      <c r="H26" s="194">
        <f t="shared" si="1"/>
        <v>22.403748498416512</v>
      </c>
      <c r="I26" s="195"/>
    </row>
    <row r="27" spans="1:9" ht="16.5" customHeight="1" thickBot="1">
      <c r="A27" s="56" t="s">
        <v>34</v>
      </c>
      <c r="B27" s="25">
        <f>SUM(B15:B26)</f>
        <v>301708</v>
      </c>
      <c r="C27" s="26"/>
      <c r="D27" s="27">
        <f>SUM(D15:D26)</f>
        <v>1595336.61</v>
      </c>
      <c r="E27" s="51"/>
      <c r="F27" s="28"/>
      <c r="G27" s="28"/>
      <c r="H27" s="28"/>
      <c r="I27" s="28"/>
    </row>
    <row r="28" spans="1:9" s="9" customFormat="1" ht="20.5" customHeight="1" thickBot="1">
      <c r="A28" s="10" t="s">
        <v>17</v>
      </c>
      <c r="B28" s="11" t="s">
        <v>42</v>
      </c>
      <c r="C28" s="12" t="s">
        <v>43</v>
      </c>
      <c r="D28" s="13" t="s">
        <v>44</v>
      </c>
      <c r="E28" s="49"/>
      <c r="F28" s="185" t="s">
        <v>17</v>
      </c>
      <c r="G28" s="186"/>
      <c r="H28" s="73" t="s">
        <v>37</v>
      </c>
      <c r="I28" s="64" t="s">
        <v>38</v>
      </c>
    </row>
    <row r="29" spans="1:9" ht="16.5" customHeight="1">
      <c r="A29" s="55" t="s">
        <v>1</v>
      </c>
      <c r="B29" s="14">
        <v>48790</v>
      </c>
      <c r="C29" s="29">
        <f>D29/B29</f>
        <v>5.3660000000000005</v>
      </c>
      <c r="D29" s="16">
        <v>261807.14</v>
      </c>
      <c r="E29" s="50"/>
      <c r="F29" s="144" t="s">
        <v>25</v>
      </c>
      <c r="G29" s="57" t="s">
        <v>1</v>
      </c>
      <c r="H29" s="187">
        <f t="shared" ref="H29:H32" si="2">D29/I$5</f>
        <v>23.825774453059591</v>
      </c>
      <c r="I29" s="188"/>
    </row>
    <row r="30" spans="1:9" ht="16.5" customHeight="1">
      <c r="A30" s="53" t="s">
        <v>2</v>
      </c>
      <c r="B30" s="17">
        <v>44829</v>
      </c>
      <c r="C30" s="18"/>
      <c r="D30" s="19">
        <v>240552.41</v>
      </c>
      <c r="E30" s="50"/>
      <c r="F30" s="144"/>
      <c r="G30" s="53" t="s">
        <v>2</v>
      </c>
      <c r="H30" s="189">
        <f t="shared" si="2"/>
        <v>21.891486476648101</v>
      </c>
      <c r="I30" s="190"/>
    </row>
    <row r="31" spans="1:9" ht="16.5" customHeight="1">
      <c r="A31" s="53" t="s">
        <v>3</v>
      </c>
      <c r="B31" s="17">
        <v>36105</v>
      </c>
      <c r="C31" s="18"/>
      <c r="D31" s="19">
        <v>193739.43</v>
      </c>
      <c r="E31" s="50"/>
      <c r="F31" s="144"/>
      <c r="G31" s="53" t="s">
        <v>3</v>
      </c>
      <c r="H31" s="189">
        <f t="shared" si="2"/>
        <v>17.631268428524624</v>
      </c>
      <c r="I31" s="190"/>
    </row>
    <row r="32" spans="1:9" ht="16.5" customHeight="1">
      <c r="A32" s="53" t="s">
        <v>4</v>
      </c>
      <c r="B32" s="17">
        <v>28485</v>
      </c>
      <c r="C32" s="18"/>
      <c r="D32" s="19">
        <v>152850.51</v>
      </c>
      <c r="E32" s="50"/>
      <c r="F32" s="144"/>
      <c r="G32" s="53" t="s">
        <v>4</v>
      </c>
      <c r="H32" s="189">
        <f t="shared" si="2"/>
        <v>13.910169815441741</v>
      </c>
      <c r="I32" s="190"/>
    </row>
    <row r="33" spans="1:9" ht="16.5" customHeight="1">
      <c r="A33" s="54" t="s">
        <v>5</v>
      </c>
      <c r="B33" s="20">
        <v>12483</v>
      </c>
      <c r="C33" s="18"/>
      <c r="D33" s="19">
        <v>66983.78</v>
      </c>
      <c r="E33" s="50"/>
      <c r="F33" s="146" t="s">
        <v>26</v>
      </c>
      <c r="G33" s="54" t="s">
        <v>5</v>
      </c>
      <c r="H33" s="22">
        <f>D33/I$7</f>
        <v>6.5658142110783286</v>
      </c>
      <c r="I33" s="66"/>
    </row>
    <row r="34" spans="1:9" ht="16.5" customHeight="1">
      <c r="A34" s="54" t="s">
        <v>6</v>
      </c>
      <c r="B34" s="20">
        <v>8388</v>
      </c>
      <c r="C34" s="18"/>
      <c r="D34" s="19">
        <v>45010.01</v>
      </c>
      <c r="E34" s="50"/>
      <c r="F34" s="147"/>
      <c r="G34" s="54" t="s">
        <v>6</v>
      </c>
      <c r="H34" s="22">
        <f t="shared" ref="H34:H37" si="3">D34/I$7</f>
        <v>4.4119242494045228</v>
      </c>
      <c r="I34" s="66"/>
    </row>
    <row r="35" spans="1:9" ht="16.5" customHeight="1">
      <c r="A35" s="54" t="s">
        <v>7</v>
      </c>
      <c r="B35" s="20">
        <v>7714</v>
      </c>
      <c r="C35" s="23">
        <f>D35/B35</f>
        <v>5.5809994814622765</v>
      </c>
      <c r="D35" s="19">
        <v>43051.83</v>
      </c>
      <c r="E35" s="50"/>
      <c r="F35" s="147"/>
      <c r="G35" s="54" t="s">
        <v>7</v>
      </c>
      <c r="H35" s="22">
        <f t="shared" si="3"/>
        <v>4.2199815720601066</v>
      </c>
      <c r="I35" s="66"/>
    </row>
    <row r="36" spans="1:9" ht="16.5" customHeight="1">
      <c r="A36" s="54" t="s">
        <v>8</v>
      </c>
      <c r="B36" s="20">
        <v>6036</v>
      </c>
      <c r="C36" s="24">
        <f>C35/C29-1</f>
        <v>4.0066992445448424E-2</v>
      </c>
      <c r="D36" s="19">
        <v>33686.92</v>
      </c>
      <c r="E36" s="50"/>
      <c r="F36" s="147"/>
      <c r="G36" s="54" t="s">
        <v>8</v>
      </c>
      <c r="H36" s="22">
        <f t="shared" si="3"/>
        <v>3.3020241327595841</v>
      </c>
      <c r="I36" s="66"/>
    </row>
    <row r="37" spans="1:9" ht="16.5" customHeight="1">
      <c r="A37" s="54" t="s">
        <v>9</v>
      </c>
      <c r="B37" s="20">
        <v>9543</v>
      </c>
      <c r="C37" s="18"/>
      <c r="D37" s="19">
        <v>53259.48</v>
      </c>
      <c r="E37" s="50"/>
      <c r="F37" s="193"/>
      <c r="G37" s="54" t="s">
        <v>9</v>
      </c>
      <c r="H37" s="22">
        <f t="shared" si="3"/>
        <v>5.2205451925621702</v>
      </c>
      <c r="I37" s="66"/>
    </row>
    <row r="38" spans="1:9" ht="16.5" customHeight="1">
      <c r="A38" s="53" t="s">
        <v>10</v>
      </c>
      <c r="B38" s="17">
        <v>36206</v>
      </c>
      <c r="C38" s="18"/>
      <c r="D38" s="19">
        <v>202065.69</v>
      </c>
      <c r="E38" s="50"/>
      <c r="F38" s="144" t="s">
        <v>25</v>
      </c>
      <c r="G38" s="53" t="s">
        <v>10</v>
      </c>
      <c r="H38" s="189">
        <f t="shared" ref="H38:H40" si="4">D38/I$5</f>
        <v>18.389000218412143</v>
      </c>
      <c r="I38" s="190"/>
    </row>
    <row r="39" spans="1:9" ht="16.5" customHeight="1">
      <c r="A39" s="53" t="s">
        <v>11</v>
      </c>
      <c r="B39" s="17">
        <v>37760</v>
      </c>
      <c r="C39" s="18"/>
      <c r="D39" s="19">
        <v>210738.56</v>
      </c>
      <c r="E39" s="50"/>
      <c r="F39" s="144"/>
      <c r="G39" s="53" t="s">
        <v>11</v>
      </c>
      <c r="H39" s="189">
        <f t="shared" si="4"/>
        <v>19.178275272105129</v>
      </c>
      <c r="I39" s="190"/>
    </row>
    <row r="40" spans="1:9" ht="16.5" customHeight="1" thickBot="1">
      <c r="A40" s="53" t="s">
        <v>12</v>
      </c>
      <c r="B40" s="17">
        <v>41990</v>
      </c>
      <c r="C40" s="18"/>
      <c r="D40" s="19">
        <v>234346.19</v>
      </c>
      <c r="E40" s="50"/>
      <c r="F40" s="148"/>
      <c r="G40" s="58" t="s">
        <v>12</v>
      </c>
      <c r="H40" s="194">
        <f t="shared" si="4"/>
        <v>21.326689053911398</v>
      </c>
      <c r="I40" s="195"/>
    </row>
    <row r="41" spans="1:9" ht="16.5" customHeight="1" thickBot="1">
      <c r="A41" s="56" t="s">
        <v>34</v>
      </c>
      <c r="B41" s="30">
        <f>SUM(B29:B40)</f>
        <v>318329</v>
      </c>
      <c r="C41" s="31"/>
      <c r="D41" s="32">
        <f>SUM(D29:D40)</f>
        <v>1738091.95</v>
      </c>
      <c r="E41" s="51"/>
      <c r="F41" s="28"/>
      <c r="G41" s="28"/>
      <c r="H41" s="28"/>
      <c r="I41" s="28"/>
    </row>
    <row r="42" spans="1:9" s="9" customFormat="1" ht="22.25" customHeight="1" thickBot="1">
      <c r="A42" s="10" t="s">
        <v>16</v>
      </c>
      <c r="B42" s="11" t="s">
        <v>42</v>
      </c>
      <c r="C42" s="12" t="s">
        <v>43</v>
      </c>
      <c r="D42" s="13" t="s">
        <v>44</v>
      </c>
      <c r="E42" s="49"/>
      <c r="F42" s="185" t="s">
        <v>16</v>
      </c>
      <c r="G42" s="186"/>
      <c r="H42" s="73" t="s">
        <v>37</v>
      </c>
      <c r="I42" s="64" t="s">
        <v>38</v>
      </c>
    </row>
    <row r="43" spans="1:9" ht="16.5" customHeight="1">
      <c r="A43" s="55" t="s">
        <v>1</v>
      </c>
      <c r="B43" s="14">
        <v>43969</v>
      </c>
      <c r="C43" s="29">
        <f>D43/B43</f>
        <v>5.5810000227432965</v>
      </c>
      <c r="D43" s="16">
        <v>245390.99</v>
      </c>
      <c r="E43" s="50"/>
      <c r="F43" s="144" t="s">
        <v>25</v>
      </c>
      <c r="G43" s="57" t="s">
        <v>1</v>
      </c>
      <c r="H43" s="187">
        <f t="shared" ref="H43:H46" si="5">D43/I$5</f>
        <v>22.331821739288703</v>
      </c>
      <c r="I43" s="188"/>
    </row>
    <row r="44" spans="1:9" ht="16.5" customHeight="1">
      <c r="A44" s="53" t="s">
        <v>2</v>
      </c>
      <c r="B44" s="17">
        <v>43781</v>
      </c>
      <c r="C44" s="18"/>
      <c r="D44" s="19">
        <v>244341.76000000001</v>
      </c>
      <c r="E44" s="50"/>
      <c r="F44" s="144"/>
      <c r="G44" s="53" t="s">
        <v>2</v>
      </c>
      <c r="H44" s="189">
        <f t="shared" si="5"/>
        <v>22.23633650030942</v>
      </c>
      <c r="I44" s="190"/>
    </row>
    <row r="45" spans="1:9" ht="16.5" customHeight="1">
      <c r="A45" s="53" t="s">
        <v>3</v>
      </c>
      <c r="B45" s="17">
        <v>46226</v>
      </c>
      <c r="C45" s="18"/>
      <c r="D45" s="19">
        <v>257987.31</v>
      </c>
      <c r="E45" s="50"/>
      <c r="F45" s="144"/>
      <c r="G45" s="53" t="s">
        <v>3</v>
      </c>
      <c r="H45" s="189">
        <f t="shared" si="5"/>
        <v>23.478150595173091</v>
      </c>
      <c r="I45" s="190"/>
    </row>
    <row r="46" spans="1:9" ht="16.5" customHeight="1">
      <c r="A46" s="53" t="s">
        <v>4</v>
      </c>
      <c r="B46" s="17">
        <v>23951</v>
      </c>
      <c r="C46" s="18"/>
      <c r="D46" s="19">
        <v>133670.53</v>
      </c>
      <c r="E46" s="50"/>
      <c r="F46" s="144"/>
      <c r="G46" s="53" t="s">
        <v>4</v>
      </c>
      <c r="H46" s="189">
        <f t="shared" si="5"/>
        <v>12.164694587019039</v>
      </c>
      <c r="I46" s="190"/>
    </row>
    <row r="47" spans="1:9" ht="16.5" customHeight="1">
      <c r="A47" s="54" t="s">
        <v>5</v>
      </c>
      <c r="B47" s="20">
        <v>8888</v>
      </c>
      <c r="C47" s="18"/>
      <c r="D47" s="19">
        <v>49603.93</v>
      </c>
      <c r="E47" s="50"/>
      <c r="F47" s="146" t="s">
        <v>26</v>
      </c>
      <c r="G47" s="54" t="s">
        <v>5</v>
      </c>
      <c r="H47" s="22">
        <f t="shared" ref="H47:H51" si="6">D47/I$7</f>
        <v>4.8622246836373622</v>
      </c>
      <c r="I47" s="66"/>
    </row>
    <row r="48" spans="1:9" ht="16.5" customHeight="1">
      <c r="A48" s="54" t="s">
        <v>6</v>
      </c>
      <c r="B48" s="20">
        <v>7483</v>
      </c>
      <c r="C48" s="18"/>
      <c r="D48" s="19">
        <v>41762.620000000003</v>
      </c>
      <c r="E48" s="50"/>
      <c r="F48" s="147"/>
      <c r="G48" s="54" t="s">
        <v>6</v>
      </c>
      <c r="H48" s="22">
        <f t="shared" si="6"/>
        <v>4.0936119742400932</v>
      </c>
      <c r="I48" s="66"/>
    </row>
    <row r="49" spans="1:9" ht="16.5" customHeight="1">
      <c r="A49" s="54" t="s">
        <v>7</v>
      </c>
      <c r="B49" s="20">
        <v>6216</v>
      </c>
      <c r="C49" s="23">
        <f>D49/B49</f>
        <v>5.7589993564993565</v>
      </c>
      <c r="D49" s="19">
        <v>35797.94</v>
      </c>
      <c r="E49" s="50"/>
      <c r="F49" s="147"/>
      <c r="G49" s="54" t="s">
        <v>7</v>
      </c>
      <c r="H49" s="22">
        <f t="shared" si="6"/>
        <v>3.5089483331536284</v>
      </c>
      <c r="I49" s="66"/>
    </row>
    <row r="50" spans="1:9" ht="16.5" customHeight="1">
      <c r="A50" s="54" t="s">
        <v>8</v>
      </c>
      <c r="B50" s="20">
        <v>3080</v>
      </c>
      <c r="C50" s="24">
        <f>C49/C43-1</f>
        <v>3.1893806312612405E-2</v>
      </c>
      <c r="D50" s="19">
        <v>17737.72</v>
      </c>
      <c r="E50" s="50"/>
      <c r="F50" s="147"/>
      <c r="G50" s="54" t="s">
        <v>8</v>
      </c>
      <c r="H50" s="22">
        <f t="shared" si="6"/>
        <v>1.7386682872798207</v>
      </c>
      <c r="I50" s="66"/>
    </row>
    <row r="51" spans="1:9" ht="16.5" customHeight="1">
      <c r="A51" s="54" t="s">
        <v>9</v>
      </c>
      <c r="B51" s="20">
        <v>8168</v>
      </c>
      <c r="C51" s="18"/>
      <c r="D51" s="19">
        <v>47039.51</v>
      </c>
      <c r="E51" s="50"/>
      <c r="F51" s="193"/>
      <c r="G51" s="54" t="s">
        <v>9</v>
      </c>
      <c r="H51" s="22">
        <f t="shared" si="6"/>
        <v>4.610857781393662</v>
      </c>
      <c r="I51" s="66"/>
    </row>
    <row r="52" spans="1:9" ht="16.5" customHeight="1">
      <c r="A52" s="53" t="s">
        <v>10</v>
      </c>
      <c r="B52" s="17">
        <v>25663</v>
      </c>
      <c r="C52" s="18"/>
      <c r="D52" s="19">
        <v>147793.22</v>
      </c>
      <c r="E52" s="50"/>
      <c r="F52" s="144" t="s">
        <v>25</v>
      </c>
      <c r="G52" s="53" t="s">
        <v>10</v>
      </c>
      <c r="H52" s="189">
        <f t="shared" ref="H52:H54" si="7">D52/I$5</f>
        <v>13.449930836154492</v>
      </c>
      <c r="I52" s="190"/>
    </row>
    <row r="53" spans="1:9" ht="16.5" customHeight="1">
      <c r="A53" s="53" t="s">
        <v>11</v>
      </c>
      <c r="B53" s="17">
        <v>37705</v>
      </c>
      <c r="C53" s="18"/>
      <c r="D53" s="19">
        <v>217143.1</v>
      </c>
      <c r="E53" s="50"/>
      <c r="F53" s="144"/>
      <c r="G53" s="53" t="s">
        <v>11</v>
      </c>
      <c r="H53" s="189">
        <f t="shared" si="7"/>
        <v>19.761120818317501</v>
      </c>
      <c r="I53" s="190"/>
    </row>
    <row r="54" spans="1:9" ht="16.5" customHeight="1" thickBot="1">
      <c r="A54" s="53" t="s">
        <v>12</v>
      </c>
      <c r="B54" s="17">
        <v>45950</v>
      </c>
      <c r="C54" s="18"/>
      <c r="D54" s="19">
        <v>264626.05</v>
      </c>
      <c r="E54" s="50"/>
      <c r="F54" s="148"/>
      <c r="G54" s="58" t="s">
        <v>12</v>
      </c>
      <c r="H54" s="194">
        <f t="shared" si="7"/>
        <v>24.082309526409666</v>
      </c>
      <c r="I54" s="195"/>
    </row>
    <row r="55" spans="1:9" ht="16.5" customHeight="1" thickBot="1">
      <c r="A55" s="62" t="s">
        <v>34</v>
      </c>
      <c r="B55" s="30">
        <f>SUM(B43:B54)</f>
        <v>301080</v>
      </c>
      <c r="C55" s="33"/>
      <c r="D55" s="32">
        <f>SUM(D43:D54)</f>
        <v>1702894.6800000002</v>
      </c>
      <c r="E55" s="51"/>
      <c r="F55" s="28"/>
      <c r="G55" s="28"/>
      <c r="H55" s="28"/>
      <c r="I55" s="28"/>
    </row>
    <row r="56" spans="1:9" s="9" customFormat="1" ht="21.5" customHeight="1" thickBot="1">
      <c r="A56" s="10" t="s">
        <v>15</v>
      </c>
      <c r="B56" s="11" t="s">
        <v>42</v>
      </c>
      <c r="C56" s="12" t="s">
        <v>43</v>
      </c>
      <c r="D56" s="13" t="s">
        <v>44</v>
      </c>
      <c r="E56" s="49"/>
      <c r="F56" s="185" t="s">
        <v>15</v>
      </c>
      <c r="G56" s="186"/>
      <c r="H56" s="73" t="s">
        <v>37</v>
      </c>
      <c r="I56" s="64" t="s">
        <v>38</v>
      </c>
    </row>
    <row r="57" spans="1:9" ht="16.5" customHeight="1">
      <c r="A57" s="55" t="s">
        <v>1</v>
      </c>
      <c r="B57" s="14">
        <v>45979</v>
      </c>
      <c r="C57" s="15">
        <f>D57/B57</f>
        <v>5.8569999347528219</v>
      </c>
      <c r="D57" s="16">
        <v>269299</v>
      </c>
      <c r="E57" s="50"/>
      <c r="F57" s="144" t="s">
        <v>25</v>
      </c>
      <c r="G57" s="57" t="s">
        <v>1</v>
      </c>
      <c r="H57" s="187">
        <f t="shared" ref="H57:H60" si="8">D57/I$5</f>
        <v>24.507571620982127</v>
      </c>
      <c r="I57" s="188"/>
    </row>
    <row r="58" spans="1:9" ht="16.5" customHeight="1">
      <c r="A58" s="53" t="s">
        <v>2</v>
      </c>
      <c r="B58" s="17">
        <v>37616</v>
      </c>
      <c r="C58" s="24">
        <f>C57/C49-1</f>
        <v>1.7016945512047466E-2</v>
      </c>
      <c r="D58" s="19">
        <v>220316.91</v>
      </c>
      <c r="E58" s="50"/>
      <c r="F58" s="144"/>
      <c r="G58" s="53" t="s">
        <v>2</v>
      </c>
      <c r="H58" s="189">
        <f t="shared" si="8"/>
        <v>20.049953587419463</v>
      </c>
      <c r="I58" s="190"/>
    </row>
    <row r="59" spans="1:9" ht="16.5" customHeight="1">
      <c r="A59" s="53" t="s">
        <v>3</v>
      </c>
      <c r="B59" s="17">
        <v>35268</v>
      </c>
      <c r="C59" s="18"/>
      <c r="D59" s="19">
        <v>206564.68</v>
      </c>
      <c r="E59" s="50"/>
      <c r="F59" s="144"/>
      <c r="G59" s="53" t="s">
        <v>3</v>
      </c>
      <c r="H59" s="189">
        <f t="shared" si="8"/>
        <v>18.798431072767645</v>
      </c>
      <c r="I59" s="190"/>
    </row>
    <row r="60" spans="1:9" ht="16.5" customHeight="1">
      <c r="A60" s="53" t="s">
        <v>4</v>
      </c>
      <c r="B60" s="17">
        <v>19860</v>
      </c>
      <c r="C60" s="18"/>
      <c r="D60" s="19">
        <v>116320.02</v>
      </c>
      <c r="E60" s="50"/>
      <c r="F60" s="144"/>
      <c r="G60" s="53" t="s">
        <v>4</v>
      </c>
      <c r="H60" s="189">
        <f t="shared" si="8"/>
        <v>10.585710385497434</v>
      </c>
      <c r="I60" s="190"/>
    </row>
    <row r="61" spans="1:9" ht="16.5" customHeight="1">
      <c r="A61" s="54" t="s">
        <v>5</v>
      </c>
      <c r="B61" s="20">
        <v>8315</v>
      </c>
      <c r="C61" s="18"/>
      <c r="D61" s="19">
        <v>48700.959999999999</v>
      </c>
      <c r="E61" s="50"/>
      <c r="F61" s="146" t="s">
        <v>26</v>
      </c>
      <c r="G61" s="54" t="s">
        <v>5</v>
      </c>
      <c r="H61" s="22">
        <f t="shared" ref="H61:H65" si="9">D61/I$7</f>
        <v>4.7737147002029037</v>
      </c>
      <c r="I61" s="66"/>
    </row>
    <row r="62" spans="1:9" ht="16.5" customHeight="1">
      <c r="A62" s="54" t="s">
        <v>6</v>
      </c>
      <c r="B62" s="20">
        <v>6241</v>
      </c>
      <c r="C62" s="18"/>
      <c r="D62" s="19">
        <v>36553.54</v>
      </c>
      <c r="E62" s="50"/>
      <c r="F62" s="147"/>
      <c r="G62" s="54" t="s">
        <v>6</v>
      </c>
      <c r="H62" s="22">
        <f t="shared" si="9"/>
        <v>3.5830129681725955</v>
      </c>
      <c r="I62" s="66"/>
    </row>
    <row r="63" spans="1:9" ht="16.5" customHeight="1">
      <c r="A63" s="54" t="s">
        <v>7</v>
      </c>
      <c r="B63" s="20">
        <v>6839</v>
      </c>
      <c r="C63" s="23">
        <f>D63/B63</f>
        <v>5.9410001462202073</v>
      </c>
      <c r="D63" s="19">
        <v>40630.5</v>
      </c>
      <c r="E63" s="50"/>
      <c r="F63" s="147"/>
      <c r="G63" s="54" t="s">
        <v>7</v>
      </c>
      <c r="H63" s="22">
        <f t="shared" si="9"/>
        <v>3.982640488536449</v>
      </c>
      <c r="I63" s="66"/>
    </row>
    <row r="64" spans="1:9" ht="16.5" customHeight="1">
      <c r="A64" s="54" t="s">
        <v>8</v>
      </c>
      <c r="B64" s="20">
        <v>7045</v>
      </c>
      <c r="C64" s="24">
        <f>C63/C57-1</f>
        <v>1.4341849479793556E-2</v>
      </c>
      <c r="D64" s="19">
        <v>41854.35</v>
      </c>
      <c r="E64" s="50"/>
      <c r="F64" s="147"/>
      <c r="G64" s="54" t="s">
        <v>8</v>
      </c>
      <c r="H64" s="22">
        <f t="shared" si="9"/>
        <v>4.1026034366147481</v>
      </c>
      <c r="I64" s="66"/>
    </row>
    <row r="65" spans="1:9" ht="16.5" customHeight="1">
      <c r="A65" s="54" t="s">
        <v>9</v>
      </c>
      <c r="B65" s="20">
        <v>11934</v>
      </c>
      <c r="C65" s="18"/>
      <c r="D65" s="19">
        <v>70899.89</v>
      </c>
      <c r="E65" s="50"/>
      <c r="F65" s="193"/>
      <c r="G65" s="54" t="s">
        <v>9</v>
      </c>
      <c r="H65" s="22">
        <f t="shared" si="9"/>
        <v>6.9496750605279409</v>
      </c>
      <c r="I65" s="66"/>
    </row>
    <row r="66" spans="1:9" ht="16.5" customHeight="1">
      <c r="A66" s="53" t="s">
        <v>10</v>
      </c>
      <c r="B66" s="17">
        <v>23299</v>
      </c>
      <c r="C66" s="18"/>
      <c r="D66" s="19">
        <v>138419.35999999999</v>
      </c>
      <c r="E66" s="50"/>
      <c r="F66" s="144" t="s">
        <v>25</v>
      </c>
      <c r="G66" s="53" t="s">
        <v>10</v>
      </c>
      <c r="H66" s="189">
        <f>D66/I$5</f>
        <v>12.59686214553529</v>
      </c>
      <c r="I66" s="190"/>
    </row>
    <row r="67" spans="1:9" ht="16.5" customHeight="1">
      <c r="A67" s="53" t="s">
        <v>11</v>
      </c>
      <c r="B67" s="17">
        <v>32101</v>
      </c>
      <c r="C67" s="18"/>
      <c r="D67" s="19">
        <v>190712.04</v>
      </c>
      <c r="E67" s="50"/>
      <c r="F67" s="144"/>
      <c r="G67" s="53" t="s">
        <v>11</v>
      </c>
      <c r="H67" s="189">
        <f>D67/I$5</f>
        <v>17.355760620290489</v>
      </c>
      <c r="I67" s="190"/>
    </row>
    <row r="68" spans="1:9" ht="16.5" customHeight="1" thickBot="1">
      <c r="A68" s="53" t="s">
        <v>12</v>
      </c>
      <c r="B68" s="17">
        <v>36785</v>
      </c>
      <c r="C68" s="18"/>
      <c r="D68" s="19">
        <v>218539.69</v>
      </c>
      <c r="E68" s="50"/>
      <c r="F68" s="148"/>
      <c r="G68" s="58" t="s">
        <v>12</v>
      </c>
      <c r="H68" s="75">
        <v>20.2</v>
      </c>
      <c r="I68" s="68">
        <v>16</v>
      </c>
    </row>
    <row r="69" spans="1:9" ht="16.5" customHeight="1" thickBot="1">
      <c r="A69" s="56" t="s">
        <v>34</v>
      </c>
      <c r="B69" s="30">
        <f>SUM(B57:B68)</f>
        <v>271282</v>
      </c>
      <c r="C69" s="31"/>
      <c r="D69" s="32">
        <f>SUM(D57:D68)</f>
        <v>1598810.94</v>
      </c>
      <c r="E69" s="51"/>
      <c r="F69" s="28"/>
      <c r="G69" s="28"/>
      <c r="H69" s="28"/>
      <c r="I69" s="28"/>
    </row>
    <row r="70" spans="1:9" s="9" customFormat="1" ht="22.25" customHeight="1" thickBot="1">
      <c r="A70" s="10" t="s">
        <v>14</v>
      </c>
      <c r="B70" s="11" t="s">
        <v>42</v>
      </c>
      <c r="C70" s="12" t="s">
        <v>43</v>
      </c>
      <c r="D70" s="13" t="s">
        <v>44</v>
      </c>
      <c r="E70" s="49"/>
      <c r="F70" s="185" t="s">
        <v>14</v>
      </c>
      <c r="G70" s="186"/>
      <c r="H70" s="73" t="s">
        <v>37</v>
      </c>
      <c r="I70" s="64" t="s">
        <v>38</v>
      </c>
    </row>
    <row r="71" spans="1:9" ht="16.5" customHeight="1">
      <c r="A71" s="55" t="s">
        <v>1</v>
      </c>
      <c r="B71" s="14">
        <v>38245</v>
      </c>
      <c r="C71" s="29">
        <f>D71/B71</f>
        <v>5.941000130736044</v>
      </c>
      <c r="D71" s="16">
        <v>227213.55</v>
      </c>
      <c r="E71" s="50"/>
      <c r="F71" s="144" t="s">
        <v>25</v>
      </c>
      <c r="G71" s="57" t="s">
        <v>1</v>
      </c>
      <c r="H71" s="74">
        <v>21</v>
      </c>
      <c r="I71" s="67">
        <v>16.8</v>
      </c>
    </row>
    <row r="72" spans="1:9" ht="16.5" customHeight="1">
      <c r="A72" s="53" t="s">
        <v>2</v>
      </c>
      <c r="B72" s="17">
        <v>35806</v>
      </c>
      <c r="C72" s="18"/>
      <c r="D72" s="19">
        <v>212723.45</v>
      </c>
      <c r="E72" s="50"/>
      <c r="F72" s="144"/>
      <c r="G72" s="53" t="s">
        <v>2</v>
      </c>
      <c r="H72" s="72">
        <v>19.7</v>
      </c>
      <c r="I72" s="66">
        <v>15.5</v>
      </c>
    </row>
    <row r="73" spans="1:9" ht="16.5" customHeight="1">
      <c r="A73" s="53" t="s">
        <v>3</v>
      </c>
      <c r="B73" s="17">
        <v>29670</v>
      </c>
      <c r="C73" s="18"/>
      <c r="D73" s="19">
        <v>176269.47</v>
      </c>
      <c r="E73" s="50"/>
      <c r="F73" s="144"/>
      <c r="G73" s="53" t="s">
        <v>3</v>
      </c>
      <c r="H73" s="72">
        <v>16.350000000000001</v>
      </c>
      <c r="I73" s="66">
        <v>12.15</v>
      </c>
    </row>
    <row r="74" spans="1:9" ht="16.5" customHeight="1">
      <c r="A74" s="53" t="s">
        <v>4</v>
      </c>
      <c r="B74" s="17">
        <v>22744</v>
      </c>
      <c r="C74" s="18"/>
      <c r="D74" s="19">
        <v>135122.1</v>
      </c>
      <c r="E74" s="50"/>
      <c r="F74" s="144"/>
      <c r="G74" s="53" t="s">
        <v>4</v>
      </c>
      <c r="H74" s="72">
        <v>12.6</v>
      </c>
      <c r="I74" s="66">
        <v>8.4</v>
      </c>
    </row>
    <row r="75" spans="1:9" ht="16.5" customHeight="1">
      <c r="A75" s="54" t="s">
        <v>5</v>
      </c>
      <c r="B75" s="20">
        <v>10100</v>
      </c>
      <c r="C75" s="18"/>
      <c r="D75" s="19">
        <v>60004.1</v>
      </c>
      <c r="E75" s="50"/>
      <c r="F75" s="146" t="s">
        <v>26</v>
      </c>
      <c r="G75" s="54" t="s">
        <v>5</v>
      </c>
      <c r="H75" s="65">
        <f>ROUNDUP(D75/I$7,2)</f>
        <v>5.89</v>
      </c>
      <c r="I75" s="66"/>
    </row>
    <row r="76" spans="1:9" ht="16.5" customHeight="1">
      <c r="A76" s="54" t="s">
        <v>6</v>
      </c>
      <c r="B76" s="20">
        <v>7784</v>
      </c>
      <c r="C76" s="18"/>
      <c r="D76" s="19">
        <v>46244.74</v>
      </c>
      <c r="E76" s="50"/>
      <c r="F76" s="147"/>
      <c r="G76" s="54" t="s">
        <v>6</v>
      </c>
      <c r="H76" s="65">
        <f t="shared" ref="H76:H78" si="10">ROUNDUP(D76/I$7,2)</f>
        <v>4.54</v>
      </c>
      <c r="I76" s="66"/>
    </row>
    <row r="77" spans="1:9" ht="16.5" customHeight="1">
      <c r="A77" s="54" t="s">
        <v>7</v>
      </c>
      <c r="B77" s="20">
        <v>7057</v>
      </c>
      <c r="C77" s="18"/>
      <c r="D77" s="19">
        <v>41925.64</v>
      </c>
      <c r="E77" s="50"/>
      <c r="F77" s="147"/>
      <c r="G77" s="54" t="s">
        <v>7</v>
      </c>
      <c r="H77" s="65">
        <f t="shared" si="10"/>
        <v>4.1099999999999994</v>
      </c>
      <c r="I77" s="66"/>
    </row>
    <row r="78" spans="1:9" ht="16.5" customHeight="1">
      <c r="A78" s="54" t="s">
        <v>8</v>
      </c>
      <c r="B78" s="20">
        <v>7268</v>
      </c>
      <c r="C78" s="23">
        <f>D78/B78</f>
        <v>6.1089997248211336</v>
      </c>
      <c r="D78" s="19">
        <v>44400.21</v>
      </c>
      <c r="E78" s="50"/>
      <c r="F78" s="147"/>
      <c r="G78" s="54" t="s">
        <v>8</v>
      </c>
      <c r="H78" s="65">
        <f t="shared" si="10"/>
        <v>4.3599999999999994</v>
      </c>
      <c r="I78" s="66"/>
    </row>
    <row r="79" spans="1:9" ht="16.5" customHeight="1">
      <c r="A79" s="54" t="s">
        <v>9</v>
      </c>
      <c r="B79" s="20">
        <v>8772</v>
      </c>
      <c r="C79" s="24">
        <f>C78/C71-1</f>
        <v>2.8277998718757136E-2</v>
      </c>
      <c r="D79" s="19">
        <v>53588.15</v>
      </c>
      <c r="E79" s="50"/>
      <c r="F79" s="193"/>
      <c r="G79" s="54" t="s">
        <v>9</v>
      </c>
      <c r="H79" s="65">
        <f>ROUNDUP(D79/I$7,2)</f>
        <v>5.26</v>
      </c>
      <c r="I79" s="66"/>
    </row>
    <row r="80" spans="1:9" ht="16.5" customHeight="1">
      <c r="A80" s="53" t="s">
        <v>10</v>
      </c>
      <c r="B80" s="17">
        <v>23223</v>
      </c>
      <c r="C80" s="18"/>
      <c r="D80" s="19">
        <v>141869.31</v>
      </c>
      <c r="E80" s="50"/>
      <c r="F80" s="144" t="s">
        <v>25</v>
      </c>
      <c r="G80" s="53" t="s">
        <v>10</v>
      </c>
      <c r="H80" s="72">
        <v>13.35</v>
      </c>
      <c r="I80" s="66">
        <v>7.29</v>
      </c>
    </row>
    <row r="81" spans="1:9" ht="16.5" customHeight="1">
      <c r="A81" s="53" t="s">
        <v>11</v>
      </c>
      <c r="B81" s="17">
        <v>33129</v>
      </c>
      <c r="C81" s="18"/>
      <c r="D81" s="19">
        <v>202385.06</v>
      </c>
      <c r="E81" s="50"/>
      <c r="F81" s="144"/>
      <c r="G81" s="53" t="s">
        <v>11</v>
      </c>
      <c r="H81" s="72">
        <v>18.86</v>
      </c>
      <c r="I81" s="66">
        <v>12.8</v>
      </c>
    </row>
    <row r="82" spans="1:9" ht="16.5" customHeight="1" thickBot="1">
      <c r="A82" s="53" t="s">
        <v>12</v>
      </c>
      <c r="B82" s="17">
        <v>42357</v>
      </c>
      <c r="C82" s="18"/>
      <c r="D82" s="19">
        <v>258758.91</v>
      </c>
      <c r="E82" s="50"/>
      <c r="F82" s="148"/>
      <c r="G82" s="58" t="s">
        <v>12</v>
      </c>
      <c r="H82" s="75">
        <v>23.99</v>
      </c>
      <c r="I82" s="68">
        <v>17.93</v>
      </c>
    </row>
    <row r="83" spans="1:9" ht="16.5" customHeight="1" thickBot="1">
      <c r="A83" s="62" t="s">
        <v>34</v>
      </c>
      <c r="B83" s="30">
        <f>SUM(B71:B82)</f>
        <v>266155</v>
      </c>
      <c r="C83" s="69"/>
      <c r="D83" s="32">
        <f>SUM(D71:D82)</f>
        <v>1600504.69</v>
      </c>
      <c r="E83" s="51"/>
      <c r="F83" s="34"/>
      <c r="G83" s="34"/>
    </row>
    <row r="84" spans="1:9" ht="4.5" customHeight="1" thickBot="1"/>
    <row r="85" spans="1:9" s="9" customFormat="1" ht="22.25" customHeight="1" thickBot="1">
      <c r="A85" s="71" t="s">
        <v>45</v>
      </c>
      <c r="B85" s="11" t="s">
        <v>42</v>
      </c>
      <c r="C85" s="12" t="s">
        <v>43</v>
      </c>
      <c r="D85" s="13" t="s">
        <v>44</v>
      </c>
      <c r="E85" s="49"/>
      <c r="F85" s="141" t="s">
        <v>45</v>
      </c>
      <c r="G85" s="142"/>
      <c r="H85" s="73" t="s">
        <v>37</v>
      </c>
      <c r="I85" s="64" t="s">
        <v>38</v>
      </c>
    </row>
    <row r="86" spans="1:9" ht="23.5" customHeight="1">
      <c r="A86" s="55" t="s">
        <v>1</v>
      </c>
      <c r="B86" s="14">
        <v>43370</v>
      </c>
      <c r="C86" s="29">
        <f>D86/B86</f>
        <v>6.109</v>
      </c>
      <c r="D86" s="16">
        <v>264947.33</v>
      </c>
      <c r="E86" s="50"/>
      <c r="F86" s="143" t="s">
        <v>25</v>
      </c>
      <c r="G86" s="57" t="s">
        <v>1</v>
      </c>
      <c r="H86" s="74">
        <v>24.55</v>
      </c>
      <c r="I86" s="67">
        <v>18.489999999999998</v>
      </c>
    </row>
    <row r="87" spans="1:9" ht="24.65" customHeight="1">
      <c r="A87" s="53" t="s">
        <v>2</v>
      </c>
      <c r="B87" s="17">
        <v>43860</v>
      </c>
      <c r="C87" s="29">
        <f>D87/B87</f>
        <v>6.109</v>
      </c>
      <c r="D87" s="19">
        <v>267940.74</v>
      </c>
      <c r="E87" s="50"/>
      <c r="F87" s="144"/>
      <c r="G87" s="53" t="s">
        <v>2</v>
      </c>
      <c r="H87" s="72">
        <v>24.82</v>
      </c>
      <c r="I87" s="66">
        <v>18.760000000000002</v>
      </c>
    </row>
    <row r="88" spans="1:9" ht="16.5" customHeight="1">
      <c r="A88" s="53" t="s">
        <v>3</v>
      </c>
      <c r="B88" s="17">
        <v>39317</v>
      </c>
      <c r="C88" s="29">
        <f>D88/B88</f>
        <v>6.1089999236971284</v>
      </c>
      <c r="D88" s="19">
        <v>240187.55</v>
      </c>
      <c r="E88" s="50"/>
      <c r="F88" s="144"/>
      <c r="G88" s="53" t="s">
        <v>3</v>
      </c>
      <c r="H88" s="72">
        <v>22.3</v>
      </c>
      <c r="I88" s="66">
        <v>16.239999999999998</v>
      </c>
    </row>
    <row r="89" spans="1:9" ht="16.5" customHeight="1">
      <c r="A89" s="53" t="s">
        <v>4</v>
      </c>
      <c r="B89" s="17">
        <v>23811</v>
      </c>
      <c r="C89" s="29">
        <f>D89/B89</f>
        <v>6.1090000419973958</v>
      </c>
      <c r="D89" s="19">
        <v>145461.4</v>
      </c>
      <c r="E89" s="50"/>
      <c r="F89" s="145"/>
      <c r="G89" s="53" t="s">
        <v>4</v>
      </c>
      <c r="H89" s="76">
        <v>13.68</v>
      </c>
      <c r="I89" s="66">
        <v>7.62</v>
      </c>
    </row>
    <row r="90" spans="1:9" ht="20" customHeight="1">
      <c r="A90" s="84" t="s">
        <v>5</v>
      </c>
      <c r="B90" s="85">
        <v>11053</v>
      </c>
      <c r="C90" s="26">
        <f>D90/B90</f>
        <v>6.1090002714195242</v>
      </c>
      <c r="D90" s="86">
        <v>67522.78</v>
      </c>
      <c r="E90" s="50"/>
      <c r="F90" s="146" t="s">
        <v>26</v>
      </c>
      <c r="G90" s="84" t="s">
        <v>5</v>
      </c>
      <c r="H90" s="98">
        <v>6.58</v>
      </c>
      <c r="I90" s="94">
        <v>0.52</v>
      </c>
    </row>
    <row r="91" spans="1:9" ht="15" customHeight="1">
      <c r="A91" s="88" t="s">
        <v>47</v>
      </c>
      <c r="B91" s="87"/>
      <c r="C91" s="29"/>
      <c r="D91" s="16"/>
      <c r="E91" s="50"/>
      <c r="F91" s="147"/>
      <c r="G91" s="95" t="s">
        <v>47</v>
      </c>
      <c r="H91" s="96"/>
      <c r="I91" s="97"/>
    </row>
    <row r="92" spans="1:9" ht="16.5" customHeight="1">
      <c r="A92" s="54" t="s">
        <v>6</v>
      </c>
      <c r="B92" s="78">
        <v>6971</v>
      </c>
      <c r="C92" s="18">
        <f t="shared" ref="C92:C99" si="11">D92/B92</f>
        <v>6.1090001434514409</v>
      </c>
      <c r="D92" s="80">
        <v>42585.84</v>
      </c>
      <c r="E92" s="50"/>
      <c r="F92" s="147"/>
      <c r="G92" s="54" t="s">
        <v>6</v>
      </c>
      <c r="H92" s="65">
        <f t="shared" ref="H92:H94" si="12">ROUNDUP(D92/I$7,2)</f>
        <v>4.18</v>
      </c>
      <c r="I92" s="66"/>
    </row>
    <row r="93" spans="1:9" ht="16.5" customHeight="1">
      <c r="A93" s="54" t="s">
        <v>7</v>
      </c>
      <c r="B93" s="78">
        <v>6045</v>
      </c>
      <c r="C93" s="100">
        <f t="shared" si="11"/>
        <v>6.2850008271298599</v>
      </c>
      <c r="D93" s="80">
        <v>37992.83</v>
      </c>
      <c r="E93" s="50"/>
      <c r="F93" s="147"/>
      <c r="G93" s="54" t="s">
        <v>7</v>
      </c>
      <c r="H93" s="65">
        <f t="shared" si="12"/>
        <v>3.73</v>
      </c>
      <c r="I93" s="66"/>
    </row>
    <row r="94" spans="1:9" ht="16.5" customHeight="1">
      <c r="A94" s="54" t="s">
        <v>8</v>
      </c>
      <c r="B94" s="78">
        <v>7236</v>
      </c>
      <c r="C94" s="100">
        <f t="shared" si="11"/>
        <v>6.2850000000000001</v>
      </c>
      <c r="D94" s="80">
        <v>45478.26</v>
      </c>
      <c r="E94" s="50"/>
      <c r="F94" s="147"/>
      <c r="G94" s="54" t="s">
        <v>8</v>
      </c>
      <c r="H94" s="65">
        <f t="shared" si="12"/>
        <v>4.46</v>
      </c>
      <c r="I94" s="66"/>
    </row>
    <row r="95" spans="1:9" ht="17.5" customHeight="1">
      <c r="A95" s="89" t="s">
        <v>9</v>
      </c>
      <c r="B95" s="79">
        <v>14294</v>
      </c>
      <c r="C95" s="101">
        <f t="shared" si="11"/>
        <v>6.2849999999999993</v>
      </c>
      <c r="D95" s="82">
        <v>89837.79</v>
      </c>
      <c r="E95" s="50"/>
      <c r="F95" s="147"/>
      <c r="G95" s="89" t="s">
        <v>9</v>
      </c>
      <c r="H95" s="93">
        <v>8.6300000000000008</v>
      </c>
      <c r="I95" s="94">
        <v>2.39</v>
      </c>
    </row>
    <row r="96" spans="1:9" ht="16.5" customHeight="1">
      <c r="A96" s="90" t="s">
        <v>46</v>
      </c>
      <c r="B96" s="83"/>
      <c r="C96" s="102"/>
      <c r="D96" s="81"/>
      <c r="E96" s="50"/>
      <c r="F96" s="77"/>
      <c r="G96" s="99" t="s">
        <v>46</v>
      </c>
      <c r="H96" s="91"/>
      <c r="I96" s="92"/>
    </row>
    <row r="97" spans="1:9" ht="16.5" customHeight="1">
      <c r="A97" s="53" t="s">
        <v>10</v>
      </c>
      <c r="B97" s="17">
        <v>23509</v>
      </c>
      <c r="C97" s="100">
        <f t="shared" si="11"/>
        <v>6.2850002126845039</v>
      </c>
      <c r="D97" s="19">
        <v>147754.07</v>
      </c>
      <c r="E97" s="50"/>
      <c r="F97" s="144" t="s">
        <v>25</v>
      </c>
      <c r="G97" s="53" t="s">
        <v>10</v>
      </c>
      <c r="H97" s="105">
        <v>13.9</v>
      </c>
      <c r="I97" s="66">
        <v>7.66</v>
      </c>
    </row>
    <row r="98" spans="1:9" ht="16.5" customHeight="1">
      <c r="A98" s="53" t="s">
        <v>11</v>
      </c>
      <c r="B98" s="137">
        <v>31472</v>
      </c>
      <c r="C98" s="100">
        <f t="shared" si="11"/>
        <v>6.2849999999999993</v>
      </c>
      <c r="D98" s="112">
        <v>197801.52</v>
      </c>
      <c r="E98" s="50"/>
      <c r="F98" s="144"/>
      <c r="G98" s="53" t="s">
        <v>11</v>
      </c>
      <c r="H98" s="110">
        <v>18.45</v>
      </c>
      <c r="I98" s="111">
        <v>12.21</v>
      </c>
    </row>
    <row r="99" spans="1:9" ht="16.5" customHeight="1" thickBot="1">
      <c r="A99" s="53" t="s">
        <v>12</v>
      </c>
      <c r="B99" s="17">
        <v>45198</v>
      </c>
      <c r="C99" s="100">
        <f t="shared" si="11"/>
        <v>6.2850000000000001</v>
      </c>
      <c r="D99" s="19">
        <v>284069.43</v>
      </c>
      <c r="E99" s="50"/>
      <c r="F99" s="148"/>
      <c r="G99" s="58" t="s">
        <v>12</v>
      </c>
      <c r="H99" s="113">
        <v>26.3</v>
      </c>
      <c r="I99" s="114">
        <v>20.059999999999999</v>
      </c>
    </row>
    <row r="100" spans="1:9" ht="16.5" customHeight="1" thickBot="1">
      <c r="A100" s="62" t="s">
        <v>34</v>
      </c>
      <c r="B100" s="30">
        <f>SUM(B86:B99)</f>
        <v>296136</v>
      </c>
      <c r="C100" s="69"/>
      <c r="D100" s="32">
        <f>SUM(D86:D99)</f>
        <v>1831579.5400000003</v>
      </c>
      <c r="E100" s="51"/>
      <c r="F100" s="34"/>
      <c r="G100" s="34"/>
    </row>
    <row r="101" spans="1:9" ht="35.15" customHeight="1" thickBot="1">
      <c r="A101" s="122" t="s">
        <v>53</v>
      </c>
      <c r="B101" s="138">
        <f>B27+B41+B55+B69+B83+B100+B12</f>
        <v>3477263</v>
      </c>
      <c r="C101" s="70"/>
      <c r="D101" s="37">
        <f>D27+D41+D55+D69+D83+D100</f>
        <v>10067218.41</v>
      </c>
      <c r="E101" s="52"/>
      <c r="F101" s="38"/>
      <c r="G101" s="38"/>
    </row>
    <row r="102" spans="1:9" ht="6.9" customHeight="1" thickBot="1">
      <c r="A102" s="40"/>
    </row>
    <row r="103" spans="1:9" s="9" customFormat="1" ht="22.25" customHeight="1" thickBot="1">
      <c r="A103" s="71" t="s">
        <v>48</v>
      </c>
      <c r="B103" s="11" t="s">
        <v>42</v>
      </c>
      <c r="C103" s="12" t="s">
        <v>43</v>
      </c>
      <c r="D103" s="13" t="s">
        <v>44</v>
      </c>
      <c r="E103" s="49"/>
      <c r="F103" s="141" t="s">
        <v>48</v>
      </c>
      <c r="G103" s="142"/>
      <c r="H103" s="104" t="s">
        <v>37</v>
      </c>
      <c r="I103" s="64" t="s">
        <v>38</v>
      </c>
    </row>
    <row r="104" spans="1:9" ht="23.5" customHeight="1">
      <c r="A104" s="55" t="s">
        <v>1</v>
      </c>
      <c r="B104" s="14">
        <v>47960</v>
      </c>
      <c r="C104" s="115">
        <f>D104/B104</f>
        <v>6.2849999999999993</v>
      </c>
      <c r="D104" s="16">
        <v>301428.59999999998</v>
      </c>
      <c r="E104" s="50"/>
      <c r="F104" s="143" t="s">
        <v>25</v>
      </c>
      <c r="G104" s="57" t="s">
        <v>1</v>
      </c>
      <c r="H104" s="106">
        <v>27.88</v>
      </c>
      <c r="I104" s="67">
        <v>21.64</v>
      </c>
    </row>
    <row r="105" spans="1:9" ht="16.25" customHeight="1">
      <c r="A105" s="53" t="s">
        <v>2</v>
      </c>
      <c r="B105" s="14">
        <v>35700</v>
      </c>
      <c r="C105" s="115">
        <f>D105/B105</f>
        <v>6.2850000000000001</v>
      </c>
      <c r="D105" s="16">
        <v>224374.5</v>
      </c>
      <c r="E105" s="50"/>
      <c r="F105" s="144"/>
      <c r="G105" s="53" t="s">
        <v>2</v>
      </c>
      <c r="H105" s="105">
        <v>20.87</v>
      </c>
      <c r="I105" s="66">
        <v>14.63</v>
      </c>
    </row>
    <row r="106" spans="1:9" ht="16.5" customHeight="1">
      <c r="A106" s="53" t="s">
        <v>3</v>
      </c>
      <c r="B106" s="14">
        <v>36149</v>
      </c>
      <c r="C106" s="115">
        <f>D106/B106</f>
        <v>6.2850001383164127</v>
      </c>
      <c r="D106" s="16">
        <v>227196.47</v>
      </c>
      <c r="E106" s="50"/>
      <c r="F106" s="144"/>
      <c r="G106" s="53" t="s">
        <v>3</v>
      </c>
      <c r="H106" s="105">
        <v>21.31</v>
      </c>
      <c r="I106" s="66">
        <v>14.89</v>
      </c>
    </row>
    <row r="107" spans="1:9" ht="16.5" customHeight="1">
      <c r="A107" s="53" t="s">
        <v>4</v>
      </c>
      <c r="B107" s="139">
        <v>26076</v>
      </c>
      <c r="C107" s="115">
        <f>D107/B107</f>
        <v>6.2850000000000001</v>
      </c>
      <c r="D107" s="127">
        <v>163887.66</v>
      </c>
      <c r="E107" s="50"/>
      <c r="F107" s="145"/>
      <c r="G107" s="53" t="s">
        <v>4</v>
      </c>
      <c r="H107" s="135">
        <v>15.37</v>
      </c>
      <c r="I107" s="136">
        <v>9.1300000000000008</v>
      </c>
    </row>
    <row r="108" spans="1:9" ht="20" customHeight="1">
      <c r="A108" s="84" t="s">
        <v>5</v>
      </c>
      <c r="B108" s="85">
        <v>15413</v>
      </c>
      <c r="C108" s="116">
        <f>D108/B108</f>
        <v>6.28500032440148</v>
      </c>
      <c r="D108" s="140">
        <v>96870.71</v>
      </c>
      <c r="E108" s="50"/>
      <c r="F108" s="146" t="s">
        <v>26</v>
      </c>
      <c r="G108" s="84" t="s">
        <v>5</v>
      </c>
      <c r="H108" s="133">
        <v>9.27</v>
      </c>
      <c r="I108" s="134">
        <v>3.03</v>
      </c>
    </row>
    <row r="109" spans="1:9" ht="15" customHeight="1" thickBot="1">
      <c r="A109" s="88" t="s">
        <v>54</v>
      </c>
      <c r="B109" s="87"/>
      <c r="C109" s="115"/>
      <c r="D109" s="16"/>
      <c r="E109" s="50"/>
      <c r="F109" s="147"/>
      <c r="G109" s="95" t="str">
        <f>A109</f>
        <v>Отопление отключена с 26.05.22г.</v>
      </c>
      <c r="H109" s="96"/>
      <c r="I109" s="97"/>
    </row>
    <row r="110" spans="1:9" ht="16.5" hidden="1" customHeight="1">
      <c r="A110" s="54" t="s">
        <v>6</v>
      </c>
      <c r="B110" s="78"/>
      <c r="C110" s="117" t="e">
        <f t="shared" ref="C110:C113" si="13">D110/B110</f>
        <v>#DIV/0!</v>
      </c>
      <c r="D110" s="16"/>
      <c r="E110" s="50"/>
      <c r="F110" s="147"/>
      <c r="G110" s="54" t="s">
        <v>6</v>
      </c>
      <c r="H110" s="65"/>
      <c r="I110" s="66"/>
    </row>
    <row r="111" spans="1:9" ht="16.5" hidden="1" customHeight="1">
      <c r="A111" s="54" t="s">
        <v>7</v>
      </c>
      <c r="B111" s="78"/>
      <c r="C111" s="117" t="e">
        <f t="shared" si="13"/>
        <v>#DIV/0!</v>
      </c>
      <c r="D111" s="16"/>
      <c r="E111" s="50"/>
      <c r="F111" s="147"/>
      <c r="G111" s="54" t="s">
        <v>7</v>
      </c>
      <c r="H111" s="65"/>
      <c r="I111" s="66"/>
    </row>
    <row r="112" spans="1:9" ht="16.5" hidden="1" customHeight="1">
      <c r="A112" s="54" t="s">
        <v>8</v>
      </c>
      <c r="B112" s="78"/>
      <c r="C112" s="117" t="e">
        <f t="shared" si="13"/>
        <v>#DIV/0!</v>
      </c>
      <c r="D112" s="16"/>
      <c r="E112" s="50"/>
      <c r="F112" s="147"/>
      <c r="G112" s="54" t="s">
        <v>8</v>
      </c>
      <c r="H112" s="65"/>
      <c r="I112" s="66"/>
    </row>
    <row r="113" spans="1:9" ht="17.5" hidden="1" customHeight="1">
      <c r="A113" s="89" t="s">
        <v>9</v>
      </c>
      <c r="B113" s="79"/>
      <c r="C113" s="116" t="e">
        <f t="shared" si="13"/>
        <v>#DIV/0!</v>
      </c>
      <c r="D113" s="82"/>
      <c r="E113" s="50"/>
      <c r="F113" s="147"/>
      <c r="G113" s="89" t="s">
        <v>9</v>
      </c>
      <c r="H113" s="98"/>
      <c r="I113" s="94"/>
    </row>
    <row r="114" spans="1:9" ht="16.5" hidden="1" customHeight="1" thickBot="1">
      <c r="A114" s="90" t="s">
        <v>55</v>
      </c>
      <c r="B114" s="83"/>
      <c r="C114" s="115"/>
      <c r="D114" s="81"/>
      <c r="E114" s="50"/>
      <c r="F114" s="103"/>
      <c r="G114" s="125" t="str">
        <f>A114</f>
        <v>Начало отопительного периода с __.09.22г.</v>
      </c>
      <c r="H114" s="123"/>
      <c r="I114" s="126"/>
    </row>
    <row r="115" spans="1:9" ht="16.5" hidden="1" customHeight="1">
      <c r="A115" s="53" t="s">
        <v>10</v>
      </c>
      <c r="B115" s="17"/>
      <c r="C115" s="117" t="e">
        <f t="shared" ref="C115:C117" si="14">D115/B115</f>
        <v>#DIV/0!</v>
      </c>
      <c r="D115" s="19"/>
      <c r="E115" s="50"/>
      <c r="F115" s="144" t="s">
        <v>25</v>
      </c>
      <c r="G115" s="131" t="s">
        <v>10</v>
      </c>
      <c r="H115" s="132"/>
      <c r="I115" s="67"/>
    </row>
    <row r="116" spans="1:9" ht="16.5" hidden="1" customHeight="1">
      <c r="A116" s="53" t="s">
        <v>11</v>
      </c>
      <c r="B116" s="137"/>
      <c r="C116" s="117" t="e">
        <f t="shared" si="14"/>
        <v>#DIV/0!</v>
      </c>
      <c r="D116" s="112"/>
      <c r="E116" s="50"/>
      <c r="F116" s="144"/>
      <c r="G116" s="53" t="s">
        <v>11</v>
      </c>
      <c r="H116" s="129"/>
      <c r="I116" s="124"/>
    </row>
    <row r="117" spans="1:9" ht="16.5" hidden="1" customHeight="1" thickBot="1">
      <c r="A117" s="196" t="s">
        <v>12</v>
      </c>
      <c r="B117" s="197"/>
      <c r="C117" s="116" t="e">
        <f t="shared" si="14"/>
        <v>#DIV/0!</v>
      </c>
      <c r="D117" s="86"/>
      <c r="E117" s="50"/>
      <c r="F117" s="148"/>
      <c r="G117" s="58" t="s">
        <v>12</v>
      </c>
      <c r="H117" s="130"/>
      <c r="I117" s="128"/>
    </row>
    <row r="118" spans="1:9" ht="16.5" customHeight="1" thickBot="1">
      <c r="A118" s="198" t="s">
        <v>34</v>
      </c>
      <c r="B118" s="199">
        <f>SUM(B104:B117)</f>
        <v>161298</v>
      </c>
      <c r="C118" s="36"/>
      <c r="D118" s="200">
        <f>SUM(D104:D117)</f>
        <v>1013757.94</v>
      </c>
      <c r="E118" s="51"/>
      <c r="F118" s="34"/>
      <c r="G118" s="34"/>
    </row>
    <row r="119" spans="1:9" ht="77" customHeight="1" thickBot="1">
      <c r="A119" s="122" t="s">
        <v>52</v>
      </c>
      <c r="B119" s="138">
        <f>B101+B118</f>
        <v>3638561</v>
      </c>
      <c r="C119" s="70"/>
      <c r="D119" s="37">
        <f>D45+D59+D73+D87+D101+D118</f>
        <v>11989738.549999999</v>
      </c>
      <c r="E119" s="52"/>
      <c r="F119" s="38"/>
      <c r="G119" s="38"/>
    </row>
    <row r="121" spans="1:9">
      <c r="B121" s="42"/>
    </row>
    <row r="122" spans="1:9">
      <c r="B122" s="42"/>
    </row>
  </sheetData>
  <mergeCells count="73">
    <mergeCell ref="F80:F82"/>
    <mergeCell ref="F85:G85"/>
    <mergeCell ref="F86:F89"/>
    <mergeCell ref="F90:F95"/>
    <mergeCell ref="F97:F99"/>
    <mergeCell ref="F75:F79"/>
    <mergeCell ref="F57:F60"/>
    <mergeCell ref="H57:I57"/>
    <mergeCell ref="H58:I58"/>
    <mergeCell ref="H59:I59"/>
    <mergeCell ref="H60:I60"/>
    <mergeCell ref="F61:F65"/>
    <mergeCell ref="F66:F68"/>
    <mergeCell ref="H66:I66"/>
    <mergeCell ref="H67:I67"/>
    <mergeCell ref="F70:G70"/>
    <mergeCell ref="F71:F74"/>
    <mergeCell ref="F56:G56"/>
    <mergeCell ref="F38:F40"/>
    <mergeCell ref="H38:I38"/>
    <mergeCell ref="H39:I39"/>
    <mergeCell ref="H40:I40"/>
    <mergeCell ref="F42:G42"/>
    <mergeCell ref="F43:F46"/>
    <mergeCell ref="H43:I43"/>
    <mergeCell ref="H44:I44"/>
    <mergeCell ref="H45:I45"/>
    <mergeCell ref="H46:I46"/>
    <mergeCell ref="F47:F51"/>
    <mergeCell ref="F52:F54"/>
    <mergeCell ref="H52:I52"/>
    <mergeCell ref="H53:I53"/>
    <mergeCell ref="H54:I54"/>
    <mergeCell ref="F33:F37"/>
    <mergeCell ref="F19:F23"/>
    <mergeCell ref="F24:F26"/>
    <mergeCell ref="H24:I24"/>
    <mergeCell ref="H25:I25"/>
    <mergeCell ref="H26:I26"/>
    <mergeCell ref="F28:G28"/>
    <mergeCell ref="F29:F32"/>
    <mergeCell ref="H29:I29"/>
    <mergeCell ref="H30:I30"/>
    <mergeCell ref="H31:I31"/>
    <mergeCell ref="H32:I32"/>
    <mergeCell ref="F14:G14"/>
    <mergeCell ref="F15:F18"/>
    <mergeCell ref="H15:I15"/>
    <mergeCell ref="H16:I16"/>
    <mergeCell ref="H17:I17"/>
    <mergeCell ref="H18:I18"/>
    <mergeCell ref="A9:A11"/>
    <mergeCell ref="B9:D9"/>
    <mergeCell ref="F9:G11"/>
    <mergeCell ref="H9:I10"/>
    <mergeCell ref="B10:B11"/>
    <mergeCell ref="C10:D10"/>
    <mergeCell ref="F103:G103"/>
    <mergeCell ref="F104:F107"/>
    <mergeCell ref="F108:F113"/>
    <mergeCell ref="F115:F117"/>
    <mergeCell ref="A1:D1"/>
    <mergeCell ref="F1:I1"/>
    <mergeCell ref="A3:D3"/>
    <mergeCell ref="F3:I3"/>
    <mergeCell ref="A4:D4"/>
    <mergeCell ref="F4:I4"/>
    <mergeCell ref="A5:D5"/>
    <mergeCell ref="F5:H5"/>
    <mergeCell ref="A6:D6"/>
    <mergeCell ref="F6:I6"/>
    <mergeCell ref="A7:D7"/>
    <mergeCell ref="F7:H7"/>
  </mergeCells>
  <pageMargins left="0.19685039370078741" right="0.23622047244094491" top="0.19685039370078741" bottom="0.19685039370078741" header="0.15748031496062992" footer="0.15748031496062992"/>
  <pageSetup paperSize="9" scale="9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Потребл. ГАЗА и ТАРИФ (на САЙТ)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</cp:lastModifiedBy>
  <cp:lastPrinted>2021-04-05T19:18:17Z</cp:lastPrinted>
  <dcterms:modified xsi:type="dcterms:W3CDTF">2022-06-03T09:49:20Z</dcterms:modified>
</cp:coreProperties>
</file>