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550" windowWidth="11550" windowHeight="6490" activeTab="2"/>
  </bookViews>
  <sheets>
    <sheet name="Данные МРГ" sheetId="1" r:id="rId1"/>
    <sheet name="Потребл. ГАЗА и ТАРИФ по Годам" sheetId="3" state="hidden" r:id="rId2"/>
    <sheet name="Потребл. ГАЗА и ТАРИФ (на САЙТ)" sheetId="5" r:id="rId3"/>
    <sheet name="Потребл. ГАЗА и ТАРИФ" sheetId="4" r:id="rId4"/>
  </sheets>
  <calcPr calcId="125725"/>
</workbook>
</file>

<file path=xl/calcChain.xml><?xml version="1.0" encoding="utf-8"?>
<calcChain xmlns="http://schemas.openxmlformats.org/spreadsheetml/2006/main">
  <c r="C90" i="5"/>
  <c r="C91"/>
  <c r="C92"/>
  <c r="C93"/>
  <c r="H77"/>
  <c r="C88"/>
  <c r="C87"/>
  <c r="B97" i="4"/>
  <c r="D97"/>
  <c r="F86"/>
  <c r="C87"/>
  <c r="F72"/>
  <c r="F73"/>
  <c r="F74"/>
  <c r="F75"/>
  <c r="F76"/>
  <c r="F77"/>
  <c r="F78"/>
  <c r="F79"/>
  <c r="E81"/>
  <c r="F80"/>
  <c r="F84"/>
  <c r="F85"/>
  <c r="E96"/>
  <c r="E97" s="1"/>
  <c r="D96"/>
  <c r="D98" i="5"/>
  <c r="B98"/>
  <c r="H92"/>
  <c r="H91"/>
  <c r="H90"/>
  <c r="C86"/>
  <c r="C85"/>
  <c r="C84"/>
  <c r="D81"/>
  <c r="B81"/>
  <c r="H76"/>
  <c r="C76"/>
  <c r="C77" s="1"/>
  <c r="H75"/>
  <c r="H74"/>
  <c r="H73"/>
  <c r="C69"/>
  <c r="D67"/>
  <c r="B67"/>
  <c r="H65"/>
  <c r="H64"/>
  <c r="H63"/>
  <c r="H62"/>
  <c r="H61"/>
  <c r="C61"/>
  <c r="C62" s="1"/>
  <c r="H60"/>
  <c r="H59"/>
  <c r="H58"/>
  <c r="H57"/>
  <c r="H56"/>
  <c r="H55"/>
  <c r="C55"/>
  <c r="C56" s="1"/>
  <c r="D53"/>
  <c r="B53"/>
  <c r="H52"/>
  <c r="H51"/>
  <c r="H50"/>
  <c r="H49"/>
  <c r="H48"/>
  <c r="H47"/>
  <c r="C47"/>
  <c r="C48" s="1"/>
  <c r="H46"/>
  <c r="H45"/>
  <c r="H44"/>
  <c r="H43"/>
  <c r="H42"/>
  <c r="H41"/>
  <c r="C41"/>
  <c r="D39"/>
  <c r="B39"/>
  <c r="H38"/>
  <c r="H37"/>
  <c r="H36"/>
  <c r="H35"/>
  <c r="H34"/>
  <c r="H33"/>
  <c r="C33"/>
  <c r="C34" s="1"/>
  <c r="H32"/>
  <c r="H31"/>
  <c r="H30"/>
  <c r="H29"/>
  <c r="H28"/>
  <c r="H27"/>
  <c r="C27"/>
  <c r="D25"/>
  <c r="B25"/>
  <c r="H24"/>
  <c r="H23"/>
  <c r="H22"/>
  <c r="H21"/>
  <c r="H20"/>
  <c r="H19"/>
  <c r="C19"/>
  <c r="C20" s="1"/>
  <c r="H18"/>
  <c r="H17"/>
  <c r="H16"/>
  <c r="H15"/>
  <c r="H14"/>
  <c r="H13"/>
  <c r="C13"/>
  <c r="B96" i="4"/>
  <c r="C86"/>
  <c r="C85"/>
  <c r="J88"/>
  <c r="J92"/>
  <c r="J91"/>
  <c r="J90"/>
  <c r="J89"/>
  <c r="C84"/>
  <c r="D81"/>
  <c r="B81"/>
  <c r="J77"/>
  <c r="J76"/>
  <c r="C76"/>
  <c r="J75"/>
  <c r="J74"/>
  <c r="J73"/>
  <c r="C69"/>
  <c r="D67"/>
  <c r="B67"/>
  <c r="J65"/>
  <c r="J64"/>
  <c r="J63"/>
  <c r="J62"/>
  <c r="J61"/>
  <c r="C61"/>
  <c r="J60"/>
  <c r="J59"/>
  <c r="J58"/>
  <c r="J57"/>
  <c r="J56"/>
  <c r="J55"/>
  <c r="C55"/>
  <c r="D53"/>
  <c r="B53"/>
  <c r="J52"/>
  <c r="J51"/>
  <c r="J50"/>
  <c r="J49"/>
  <c r="J48"/>
  <c r="J47"/>
  <c r="C47"/>
  <c r="J46"/>
  <c r="J45"/>
  <c r="J44"/>
  <c r="J43"/>
  <c r="J42"/>
  <c r="J41"/>
  <c r="C41"/>
  <c r="D39"/>
  <c r="B39"/>
  <c r="J38"/>
  <c r="J37"/>
  <c r="J36"/>
  <c r="J35"/>
  <c r="J34"/>
  <c r="J33"/>
  <c r="C33"/>
  <c r="J32"/>
  <c r="J31"/>
  <c r="J30"/>
  <c r="J29"/>
  <c r="J28"/>
  <c r="J27"/>
  <c r="C27"/>
  <c r="D25"/>
  <c r="B25"/>
  <c r="J24"/>
  <c r="J23"/>
  <c r="J22"/>
  <c r="J21"/>
  <c r="J20"/>
  <c r="J19"/>
  <c r="C19"/>
  <c r="J18"/>
  <c r="J17"/>
  <c r="J16"/>
  <c r="J15"/>
  <c r="J14"/>
  <c r="J13"/>
  <c r="C13"/>
  <c r="J15" i="3"/>
  <c r="J72"/>
  <c r="J73"/>
  <c r="J74"/>
  <c r="J75"/>
  <c r="J71"/>
  <c r="J61"/>
  <c r="J58"/>
  <c r="J59"/>
  <c r="J60"/>
  <c r="J57"/>
  <c r="J56"/>
  <c r="J55"/>
  <c r="J54"/>
  <c r="J53"/>
  <c r="J49"/>
  <c r="J50"/>
  <c r="J48"/>
  <c r="J44"/>
  <c r="J45"/>
  <c r="J46"/>
  <c r="J47"/>
  <c r="J43"/>
  <c r="J40"/>
  <c r="J41"/>
  <c r="J42"/>
  <c r="J39"/>
  <c r="J35"/>
  <c r="J36"/>
  <c r="J34"/>
  <c r="J30"/>
  <c r="J31"/>
  <c r="J32"/>
  <c r="J33"/>
  <c r="J29"/>
  <c r="J26"/>
  <c r="J27"/>
  <c r="J28"/>
  <c r="J25"/>
  <c r="J21"/>
  <c r="J22"/>
  <c r="J20"/>
  <c r="J19"/>
  <c r="J16"/>
  <c r="J17"/>
  <c r="J18"/>
  <c r="J14"/>
  <c r="J12"/>
  <c r="J13"/>
  <c r="J11"/>
  <c r="J62"/>
  <c r="J63"/>
  <c r="D23"/>
  <c r="D37"/>
  <c r="D51"/>
  <c r="D65"/>
  <c r="D79"/>
  <c r="E53"/>
  <c r="D99" i="5" l="1"/>
  <c r="B99"/>
  <c r="F96" i="4"/>
  <c r="F81"/>
  <c r="C20"/>
  <c r="C34"/>
  <c r="C56"/>
  <c r="C62"/>
  <c r="C77"/>
  <c r="C48"/>
  <c r="D80" i="3"/>
  <c r="E11"/>
  <c r="E67"/>
  <c r="E39"/>
  <c r="E25"/>
  <c r="E74"/>
  <c r="E59"/>
  <c r="E60" s="1"/>
  <c r="E45"/>
  <c r="E46" s="1"/>
  <c r="E31"/>
  <c r="E32" s="1"/>
  <c r="E17"/>
  <c r="E18" s="1"/>
  <c r="F79"/>
  <c r="F65"/>
  <c r="F51"/>
  <c r="F37"/>
  <c r="F23"/>
  <c r="F97" i="4" l="1"/>
  <c r="E75" i="3"/>
  <c r="E54"/>
  <c r="F80"/>
</calcChain>
</file>

<file path=xl/comments1.xml><?xml version="1.0" encoding="utf-8"?>
<comments xmlns="http://schemas.openxmlformats.org/spreadsheetml/2006/main">
  <authors>
    <author>ю</author>
  </authors>
  <commentList>
    <comment ref="F86" authorId="0">
      <text>
        <r>
          <rPr>
            <b/>
            <sz val="14"/>
            <color indexed="81"/>
            <rFont val="Tahoma"/>
            <family val="2"/>
            <charset val="204"/>
          </rPr>
          <t>Счет за Газ выставл ВЕЛИЮ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<sst xmlns="http://schemas.openxmlformats.org/spreadsheetml/2006/main" count="1264" uniqueCount="458">
  <si>
    <r>
      <rPr>
        <sz val="7"/>
        <rFont val="Arial"/>
        <family val="2"/>
        <charset val="204"/>
      </rPr>
      <t>№ п</t>
    </r>
    <r>
      <rPr>
        <b/>
        <sz val="7"/>
        <rFont val="Arial"/>
        <family val="2"/>
        <charset val="204"/>
      </rPr>
      <t>/п</t>
    </r>
  </si>
  <si>
    <r>
      <rPr>
        <b/>
        <sz val="7"/>
        <rFont val="Arial"/>
        <family val="2"/>
        <charset val="204"/>
      </rPr>
      <t>Контрагент</t>
    </r>
  </si>
  <si>
    <r>
      <rPr>
        <b/>
        <sz val="7"/>
        <rFont val="Arial"/>
        <family val="2"/>
        <charset val="204"/>
      </rPr>
      <t>ИНН</t>
    </r>
  </si>
  <si>
    <r>
      <rPr>
        <b/>
        <sz val="7"/>
        <rFont val="Arial"/>
        <family val="2"/>
        <charset val="204"/>
      </rPr>
      <t>Договор</t>
    </r>
  </si>
  <si>
    <r>
      <rPr>
        <b/>
        <sz val="7"/>
        <rFont val="Arial"/>
        <family val="2"/>
        <charset val="204"/>
      </rPr>
      <t>Дата счета-фактуры,товарной накладной, УПД</t>
    </r>
  </si>
  <si>
    <r>
      <rPr>
        <b/>
        <sz val="7"/>
        <rFont val="Arial"/>
        <family val="2"/>
        <charset val="204"/>
      </rPr>
      <t>Номер счета-фактуры,товарной накладной, УПД</t>
    </r>
  </si>
  <si>
    <r>
      <rPr>
        <b/>
        <sz val="7"/>
        <rFont val="Arial"/>
        <family val="2"/>
        <charset val="204"/>
      </rPr>
      <t>Объем, тыс.м.куб.</t>
    </r>
  </si>
  <si>
    <r>
      <rPr>
        <b/>
        <sz val="7"/>
        <rFont val="Arial"/>
        <family val="2"/>
        <charset val="204"/>
      </rPr>
      <t>Сумма, руб.</t>
    </r>
  </si>
  <si>
    <r>
      <rPr>
        <sz val="7"/>
        <rFont val="Arial"/>
        <family val="2"/>
        <charset val="204"/>
      </rPr>
      <t>1</t>
    </r>
  </si>
  <si>
    <r>
      <rPr>
        <sz val="7"/>
        <rFont val="Arial"/>
        <family val="2"/>
        <charset val="204"/>
      </rPr>
      <t>ТСЖ "Успех"</t>
    </r>
  </si>
  <si>
    <r>
      <rPr>
        <sz val="7"/>
        <rFont val="Arial"/>
        <family val="2"/>
        <charset val="204"/>
      </rPr>
      <t>6234065780</t>
    </r>
  </si>
  <si>
    <r>
      <rPr>
        <sz val="7"/>
        <rFont val="Arial"/>
        <family val="2"/>
        <charset val="204"/>
      </rPr>
      <t>17-4-07991/13</t>
    </r>
  </si>
  <si>
    <r>
      <rPr>
        <sz val="7"/>
        <rFont val="Arial"/>
        <family val="2"/>
        <charset val="204"/>
      </rPr>
      <t>31.01.2016</t>
    </r>
  </si>
  <si>
    <r>
      <rPr>
        <sz val="7"/>
        <rFont val="Arial"/>
        <family val="2"/>
        <charset val="204"/>
      </rPr>
      <t>8047</t>
    </r>
  </si>
  <si>
    <r>
      <rPr>
        <sz val="7"/>
        <rFont val="Arial"/>
        <family val="2"/>
        <charset val="204"/>
      </rPr>
      <t>53,2160</t>
    </r>
  </si>
  <si>
    <r>
      <rPr>
        <sz val="7"/>
        <rFont val="Arial"/>
        <family val="2"/>
        <charset val="204"/>
      </rPr>
      <t>277 893,95</t>
    </r>
  </si>
  <si>
    <r>
      <rPr>
        <sz val="7"/>
        <rFont val="Arial"/>
        <family val="2"/>
        <charset val="204"/>
      </rPr>
      <t>2</t>
    </r>
  </si>
  <si>
    <r>
      <rPr>
        <sz val="7"/>
        <rFont val="Arial"/>
        <family val="2"/>
        <charset val="204"/>
      </rPr>
      <t>29.02.2016</t>
    </r>
  </si>
  <si>
    <r>
      <rPr>
        <sz val="7"/>
        <rFont val="Arial"/>
        <family val="2"/>
        <charset val="204"/>
      </rPr>
      <t>16052</t>
    </r>
  </si>
  <si>
    <r>
      <rPr>
        <sz val="7"/>
        <rFont val="Arial"/>
        <family val="2"/>
        <charset val="204"/>
      </rPr>
      <t>39,5760</t>
    </r>
  </si>
  <si>
    <r>
      <rPr>
        <sz val="7"/>
        <rFont val="Arial"/>
        <family val="2"/>
        <charset val="204"/>
      </rPr>
      <t>206 665,87</t>
    </r>
  </si>
  <si>
    <r>
      <rPr>
        <sz val="7"/>
        <rFont val="Arial"/>
        <family val="2"/>
        <charset val="204"/>
      </rPr>
      <t>3</t>
    </r>
  </si>
  <si>
    <r>
      <rPr>
        <sz val="7"/>
        <rFont val="Arial"/>
        <family val="2"/>
        <charset val="204"/>
      </rPr>
      <t>31.03.2016</t>
    </r>
  </si>
  <si>
    <r>
      <rPr>
        <sz val="7"/>
        <rFont val="Arial"/>
        <family val="2"/>
        <charset val="204"/>
      </rPr>
      <t>24133</t>
    </r>
  </si>
  <si>
    <r>
      <rPr>
        <sz val="7"/>
        <rFont val="Arial"/>
        <family val="2"/>
        <charset val="204"/>
      </rPr>
      <t>35,8900</t>
    </r>
  </si>
  <si>
    <r>
      <rPr>
        <sz val="7"/>
        <rFont val="Arial"/>
        <family val="2"/>
        <charset val="204"/>
      </rPr>
      <t>187 417,58</t>
    </r>
  </si>
  <si>
    <r>
      <rPr>
        <sz val="7"/>
        <rFont val="Arial"/>
        <family val="2"/>
        <charset val="204"/>
      </rPr>
      <t>4</t>
    </r>
  </si>
  <si>
    <r>
      <rPr>
        <sz val="7"/>
        <rFont val="Arial"/>
        <family val="2"/>
        <charset val="204"/>
      </rPr>
      <t>30.04.2016</t>
    </r>
  </si>
  <si>
    <r>
      <rPr>
        <sz val="7"/>
        <rFont val="Arial"/>
        <family val="2"/>
        <charset val="204"/>
      </rPr>
      <t>31862</t>
    </r>
  </si>
  <si>
    <r>
      <rPr>
        <sz val="7"/>
        <rFont val="Arial"/>
        <family val="2"/>
        <charset val="204"/>
      </rPr>
      <t>19,1930</t>
    </r>
  </si>
  <si>
    <r>
      <rPr>
        <sz val="7"/>
        <rFont val="Arial"/>
        <family val="2"/>
        <charset val="204"/>
      </rPr>
      <t>100 225,85</t>
    </r>
  </si>
  <si>
    <r>
      <rPr>
        <sz val="7"/>
        <rFont val="Arial"/>
        <family val="2"/>
        <charset val="204"/>
      </rPr>
      <t>5</t>
    </r>
  </si>
  <si>
    <r>
      <rPr>
        <sz val="7"/>
        <rFont val="Arial"/>
        <family val="2"/>
        <charset val="204"/>
      </rPr>
      <t>31.05.2016</t>
    </r>
  </si>
  <si>
    <r>
      <rPr>
        <sz val="7"/>
        <rFont val="Arial"/>
        <family val="2"/>
        <charset val="204"/>
      </rPr>
      <t>35827</t>
    </r>
  </si>
  <si>
    <r>
      <rPr>
        <sz val="7"/>
        <rFont val="Arial"/>
        <family val="2"/>
        <charset val="204"/>
      </rPr>
      <t>8,8640</t>
    </r>
  </si>
  <si>
    <r>
      <rPr>
        <sz val="7"/>
        <rFont val="Arial"/>
        <family val="2"/>
        <charset val="204"/>
      </rPr>
      <t>46 287,81</t>
    </r>
  </si>
  <si>
    <r>
      <rPr>
        <sz val="7"/>
        <rFont val="Arial"/>
        <family val="2"/>
        <charset val="204"/>
      </rPr>
      <t>6</t>
    </r>
  </si>
  <si>
    <r>
      <rPr>
        <sz val="7"/>
        <rFont val="Arial"/>
        <family val="2"/>
        <charset val="204"/>
      </rPr>
      <t>30.06.2016</t>
    </r>
  </si>
  <si>
    <r>
      <rPr>
        <sz val="7"/>
        <rFont val="Arial"/>
        <family val="2"/>
        <charset val="204"/>
      </rPr>
      <t>38725</t>
    </r>
  </si>
  <si>
    <r>
      <rPr>
        <sz val="7"/>
        <rFont val="Arial"/>
        <family val="2"/>
        <charset val="204"/>
      </rPr>
      <t>7,3480</t>
    </r>
  </si>
  <si>
    <r>
      <rPr>
        <sz val="7"/>
        <rFont val="Arial"/>
        <family val="2"/>
        <charset val="204"/>
      </rPr>
      <t>38 371,26</t>
    </r>
  </si>
  <si>
    <r>
      <rPr>
        <sz val="7"/>
        <rFont val="Arial"/>
        <family val="2"/>
        <charset val="204"/>
      </rPr>
      <t>7</t>
    </r>
  </si>
  <si>
    <r>
      <rPr>
        <sz val="7"/>
        <rFont val="Arial"/>
        <family val="2"/>
        <charset val="204"/>
      </rPr>
      <t>31.07.2016</t>
    </r>
  </si>
  <si>
    <r>
      <rPr>
        <sz val="7"/>
        <rFont val="Arial"/>
        <family val="2"/>
        <charset val="204"/>
      </rPr>
      <t>41289</t>
    </r>
  </si>
  <si>
    <r>
      <rPr>
        <sz val="7"/>
        <rFont val="Arial"/>
        <family val="2"/>
        <charset val="204"/>
      </rPr>
      <t>5,4810</t>
    </r>
  </si>
  <si>
    <r>
      <rPr>
        <sz val="7"/>
        <rFont val="Arial"/>
        <family val="2"/>
        <charset val="204"/>
      </rPr>
      <t>29 411,05</t>
    </r>
  </si>
  <si>
    <r>
      <rPr>
        <sz val="7"/>
        <rFont val="Arial"/>
        <family val="2"/>
        <charset val="204"/>
      </rPr>
      <t>8</t>
    </r>
  </si>
  <si>
    <r>
      <rPr>
        <sz val="7"/>
        <rFont val="Arial"/>
        <family val="2"/>
        <charset val="204"/>
      </rPr>
      <t>31.08.2016</t>
    </r>
  </si>
  <si>
    <r>
      <rPr>
        <sz val="7"/>
        <rFont val="Arial"/>
        <family val="2"/>
        <charset val="204"/>
      </rPr>
      <t>43796</t>
    </r>
  </si>
  <si>
    <r>
      <rPr>
        <sz val="7"/>
        <rFont val="Arial"/>
        <family val="2"/>
        <charset val="204"/>
      </rPr>
      <t>5,7070</t>
    </r>
  </si>
  <si>
    <r>
      <rPr>
        <sz val="7"/>
        <rFont val="Arial"/>
        <family val="2"/>
        <charset val="204"/>
      </rPr>
      <t>30 623,76</t>
    </r>
  </si>
  <si>
    <r>
      <rPr>
        <sz val="7"/>
        <rFont val="Arial"/>
        <family val="2"/>
        <charset val="204"/>
      </rPr>
      <t>9</t>
    </r>
  </si>
  <si>
    <r>
      <rPr>
        <sz val="7"/>
        <rFont val="Arial"/>
        <family val="2"/>
        <charset val="204"/>
      </rPr>
      <t>30.09.2016</t>
    </r>
  </si>
  <si>
    <r>
      <rPr>
        <sz val="7"/>
        <rFont val="Arial"/>
        <family val="2"/>
        <charset val="204"/>
      </rPr>
      <t>48164</t>
    </r>
  </si>
  <si>
    <r>
      <rPr>
        <sz val="7"/>
        <rFont val="Arial"/>
        <family val="2"/>
        <charset val="204"/>
      </rPr>
      <t>15,5490</t>
    </r>
  </si>
  <si>
    <r>
      <rPr>
        <sz val="7"/>
        <rFont val="Arial"/>
        <family val="2"/>
        <charset val="204"/>
      </rPr>
      <t>83 435,93</t>
    </r>
  </si>
  <si>
    <r>
      <rPr>
        <sz val="7"/>
        <rFont val="Arial"/>
        <family val="2"/>
        <charset val="204"/>
      </rPr>
      <t>10</t>
    </r>
  </si>
  <si>
    <r>
      <rPr>
        <sz val="7"/>
        <rFont val="Arial"/>
        <family val="2"/>
        <charset val="204"/>
      </rPr>
      <t>31.10.2016</t>
    </r>
  </si>
  <si>
    <r>
      <rPr>
        <sz val="7"/>
        <rFont val="Arial"/>
        <family val="2"/>
        <charset val="204"/>
      </rPr>
      <t>55947</t>
    </r>
  </si>
  <si>
    <r>
      <rPr>
        <sz val="7"/>
        <rFont val="Arial"/>
        <family val="2"/>
        <charset val="204"/>
      </rPr>
      <t>27,0230</t>
    </r>
  </si>
  <si>
    <r>
      <rPr>
        <sz val="7"/>
        <rFont val="Arial"/>
        <family val="2"/>
        <charset val="204"/>
      </rPr>
      <t>145 005,42</t>
    </r>
  </si>
  <si>
    <r>
      <rPr>
        <sz val="7"/>
        <rFont val="Arial"/>
        <family val="2"/>
        <charset val="204"/>
      </rPr>
      <t>11</t>
    </r>
  </si>
  <si>
    <r>
      <rPr>
        <sz val="7"/>
        <rFont val="Arial"/>
        <family val="2"/>
        <charset val="204"/>
      </rPr>
      <t>30.11.2016</t>
    </r>
  </si>
  <si>
    <r>
      <rPr>
        <sz val="7"/>
        <rFont val="Arial"/>
        <family val="2"/>
        <charset val="204"/>
      </rPr>
      <t>64122</t>
    </r>
  </si>
  <si>
    <r>
      <rPr>
        <sz val="7"/>
        <rFont val="Arial"/>
        <family val="2"/>
        <charset val="204"/>
      </rPr>
      <t>37,9830</t>
    </r>
  </si>
  <si>
    <r>
      <rPr>
        <sz val="7"/>
        <rFont val="Arial"/>
        <family val="2"/>
        <charset val="204"/>
      </rPr>
      <t>203 816,78</t>
    </r>
  </si>
  <si>
    <r>
      <rPr>
        <sz val="7"/>
        <rFont val="Arial"/>
        <family val="2"/>
        <charset val="204"/>
      </rPr>
      <t>12</t>
    </r>
  </si>
  <si>
    <r>
      <rPr>
        <sz val="7"/>
        <rFont val="Arial"/>
        <family val="2"/>
        <charset val="204"/>
      </rPr>
      <t>31.12.2016</t>
    </r>
  </si>
  <si>
    <r>
      <rPr>
        <sz val="7"/>
        <rFont val="Arial"/>
        <family val="2"/>
        <charset val="204"/>
      </rPr>
      <t>72734</t>
    </r>
  </si>
  <si>
    <r>
      <rPr>
        <sz val="7"/>
        <rFont val="Arial"/>
        <family val="2"/>
        <charset val="204"/>
      </rPr>
      <t>45,8780</t>
    </r>
  </si>
  <si>
    <r>
      <rPr>
        <sz val="7"/>
        <rFont val="Arial"/>
        <family val="2"/>
        <charset val="204"/>
      </rPr>
      <t>246 181,35</t>
    </r>
  </si>
  <si>
    <r>
      <rPr>
        <sz val="7"/>
        <rFont val="Arial"/>
        <family val="2"/>
        <charset val="204"/>
      </rPr>
      <t>13</t>
    </r>
  </si>
  <si>
    <r>
      <rPr>
        <sz val="7"/>
        <rFont val="Arial"/>
        <family val="2"/>
        <charset val="204"/>
      </rPr>
      <t>31.01.2017</t>
    </r>
  </si>
  <si>
    <r>
      <rPr>
        <sz val="7"/>
        <rFont val="Arial"/>
        <family val="2"/>
        <charset val="204"/>
      </rPr>
      <t>8095</t>
    </r>
  </si>
  <si>
    <r>
      <rPr>
        <sz val="7"/>
        <rFont val="Arial"/>
        <family val="2"/>
        <charset val="204"/>
      </rPr>
      <t>48,7900</t>
    </r>
  </si>
  <si>
    <r>
      <rPr>
        <sz val="7"/>
        <rFont val="Arial"/>
        <family val="2"/>
        <charset val="204"/>
      </rPr>
      <t>261 807,14</t>
    </r>
  </si>
  <si>
    <r>
      <rPr>
        <sz val="7"/>
        <rFont val="Arial"/>
        <family val="2"/>
        <charset val="204"/>
      </rPr>
      <t>14</t>
    </r>
  </si>
  <si>
    <r>
      <rPr>
        <sz val="7"/>
        <rFont val="Arial"/>
        <family val="2"/>
        <charset val="204"/>
      </rPr>
      <t>28.02.2017</t>
    </r>
  </si>
  <si>
    <r>
      <rPr>
        <sz val="7"/>
        <rFont val="Arial"/>
        <family val="2"/>
        <charset val="204"/>
      </rPr>
      <t>16252</t>
    </r>
  </si>
  <si>
    <r>
      <rPr>
        <sz val="7"/>
        <rFont val="Arial"/>
        <family val="2"/>
        <charset val="204"/>
      </rPr>
      <t>44,8290</t>
    </r>
  </si>
  <si>
    <r>
      <rPr>
        <sz val="7"/>
        <rFont val="Arial"/>
        <family val="2"/>
        <charset val="204"/>
      </rPr>
      <t>240 552,41</t>
    </r>
  </si>
  <si>
    <r>
      <rPr>
        <sz val="7"/>
        <rFont val="Arial"/>
        <family val="2"/>
        <charset val="204"/>
      </rPr>
      <t>15</t>
    </r>
  </si>
  <si>
    <r>
      <rPr>
        <sz val="7"/>
        <rFont val="Arial"/>
        <family val="2"/>
        <charset val="204"/>
      </rPr>
      <t>31.03.2017</t>
    </r>
  </si>
  <si>
    <r>
      <rPr>
        <sz val="7"/>
        <rFont val="Arial"/>
        <family val="2"/>
        <charset val="204"/>
      </rPr>
      <t>24256</t>
    </r>
  </si>
  <si>
    <r>
      <rPr>
        <sz val="7"/>
        <rFont val="Arial"/>
        <family val="2"/>
        <charset val="204"/>
      </rPr>
      <t>36,1050</t>
    </r>
  </si>
  <si>
    <r>
      <rPr>
        <sz val="7"/>
        <rFont val="Arial"/>
        <family val="2"/>
        <charset val="204"/>
      </rPr>
      <t>193 739,43</t>
    </r>
  </si>
  <si>
    <r>
      <rPr>
        <sz val="7"/>
        <rFont val="Arial"/>
        <family val="2"/>
        <charset val="204"/>
      </rPr>
      <t>16</t>
    </r>
  </si>
  <si>
    <r>
      <rPr>
        <sz val="7"/>
        <rFont val="Arial"/>
        <family val="2"/>
        <charset val="204"/>
      </rPr>
      <t>30.04.2017</t>
    </r>
  </si>
  <si>
    <r>
      <rPr>
        <sz val="7"/>
        <rFont val="Arial"/>
        <family val="2"/>
        <charset val="204"/>
      </rPr>
      <t>32192</t>
    </r>
  </si>
  <si>
    <r>
      <rPr>
        <sz val="7"/>
        <rFont val="Arial"/>
        <family val="2"/>
        <charset val="204"/>
      </rPr>
      <t>28,4850</t>
    </r>
  </si>
  <si>
    <r>
      <rPr>
        <sz val="7"/>
        <rFont val="Arial"/>
        <family val="2"/>
        <charset val="204"/>
      </rPr>
      <t>152 850,51</t>
    </r>
  </si>
  <si>
    <r>
      <rPr>
        <sz val="7"/>
        <rFont val="Arial"/>
        <family val="2"/>
        <charset val="204"/>
      </rPr>
      <t>17</t>
    </r>
  </si>
  <si>
    <r>
      <rPr>
        <sz val="7"/>
        <rFont val="Arial"/>
        <family val="2"/>
        <charset val="204"/>
      </rPr>
      <t>31.05.2017</t>
    </r>
  </si>
  <si>
    <r>
      <rPr>
        <sz val="7"/>
        <rFont val="Arial"/>
        <family val="2"/>
        <charset val="204"/>
      </rPr>
      <t>36844</t>
    </r>
  </si>
  <si>
    <r>
      <rPr>
        <sz val="7"/>
        <rFont val="Arial"/>
        <family val="2"/>
        <charset val="204"/>
      </rPr>
      <t>12,4830</t>
    </r>
  </si>
  <si>
    <r>
      <rPr>
        <sz val="7"/>
        <rFont val="Arial"/>
        <family val="2"/>
        <charset val="204"/>
      </rPr>
      <t>66 983,78</t>
    </r>
  </si>
  <si>
    <r>
      <rPr>
        <sz val="7"/>
        <rFont val="Arial"/>
        <family val="2"/>
        <charset val="204"/>
      </rPr>
      <t>18</t>
    </r>
  </si>
  <si>
    <r>
      <rPr>
        <sz val="7"/>
        <rFont val="Arial"/>
        <family val="2"/>
        <charset val="204"/>
      </rPr>
      <t>30.06.2017</t>
    </r>
  </si>
  <si>
    <r>
      <rPr>
        <sz val="7"/>
        <rFont val="Arial"/>
        <family val="2"/>
        <charset val="204"/>
      </rPr>
      <t>40119</t>
    </r>
  </si>
  <si>
    <r>
      <rPr>
        <sz val="7"/>
        <rFont val="Arial"/>
        <family val="2"/>
        <charset val="204"/>
      </rPr>
      <t>8,3880</t>
    </r>
  </si>
  <si>
    <r>
      <rPr>
        <sz val="7"/>
        <rFont val="Arial"/>
        <family val="2"/>
        <charset val="204"/>
      </rPr>
      <t>45 010,01</t>
    </r>
  </si>
  <si>
    <r>
      <rPr>
        <sz val="7"/>
        <rFont val="Arial"/>
        <family val="2"/>
        <charset val="204"/>
      </rPr>
      <t>19</t>
    </r>
  </si>
  <si>
    <r>
      <rPr>
        <sz val="7"/>
        <rFont val="Arial"/>
        <family val="2"/>
        <charset val="204"/>
      </rPr>
      <t>31.07.2017</t>
    </r>
  </si>
  <si>
    <r>
      <rPr>
        <sz val="7"/>
        <rFont val="Arial"/>
        <family val="2"/>
        <charset val="204"/>
      </rPr>
      <t>42890</t>
    </r>
  </si>
  <si>
    <r>
      <rPr>
        <sz val="7"/>
        <rFont val="Arial"/>
        <family val="2"/>
        <charset val="204"/>
      </rPr>
      <t>7,7140</t>
    </r>
  </si>
  <si>
    <r>
      <rPr>
        <sz val="7"/>
        <rFont val="Arial"/>
        <family val="2"/>
        <charset val="204"/>
      </rPr>
      <t>43 051,83</t>
    </r>
  </si>
  <si>
    <r>
      <rPr>
        <sz val="7"/>
        <rFont val="Arial"/>
        <family val="2"/>
        <charset val="204"/>
      </rPr>
      <t>20</t>
    </r>
  </si>
  <si>
    <r>
      <rPr>
        <sz val="7"/>
        <rFont val="Arial"/>
        <family val="2"/>
        <charset val="204"/>
      </rPr>
      <t>31.08.2017</t>
    </r>
  </si>
  <si>
    <r>
      <rPr>
        <sz val="7"/>
        <rFont val="Arial"/>
        <family val="2"/>
        <charset val="204"/>
      </rPr>
      <t>45661</t>
    </r>
  </si>
  <si>
    <r>
      <rPr>
        <sz val="7"/>
        <rFont val="Arial"/>
        <family val="2"/>
        <charset val="204"/>
      </rPr>
      <t>6,0360</t>
    </r>
  </si>
  <si>
    <r>
      <rPr>
        <sz val="7"/>
        <rFont val="Arial"/>
        <family val="2"/>
        <charset val="204"/>
      </rPr>
      <t>33 686,92</t>
    </r>
  </si>
  <si>
    <r>
      <rPr>
        <sz val="7"/>
        <rFont val="Arial"/>
        <family val="2"/>
        <charset val="204"/>
      </rPr>
      <t>21</t>
    </r>
  </si>
  <si>
    <r>
      <rPr>
        <sz val="7"/>
        <rFont val="Arial"/>
        <family val="2"/>
        <charset val="204"/>
      </rPr>
      <t>30.09.2017</t>
    </r>
  </si>
  <si>
    <r>
      <rPr>
        <sz val="7"/>
        <rFont val="Arial"/>
        <family val="2"/>
        <charset val="204"/>
      </rPr>
      <t>49567</t>
    </r>
  </si>
  <si>
    <r>
      <rPr>
        <sz val="7"/>
        <rFont val="Arial"/>
        <family val="2"/>
        <charset val="204"/>
      </rPr>
      <t>9,5430</t>
    </r>
  </si>
  <si>
    <r>
      <rPr>
        <sz val="7"/>
        <rFont val="Arial"/>
        <family val="2"/>
        <charset val="204"/>
      </rPr>
      <t>53 259,48</t>
    </r>
  </si>
  <si>
    <r>
      <rPr>
        <sz val="7"/>
        <rFont val="Arial"/>
        <family val="2"/>
        <charset val="204"/>
      </rPr>
      <t>22</t>
    </r>
  </si>
  <si>
    <r>
      <rPr>
        <sz val="7"/>
        <rFont val="Arial"/>
        <family val="2"/>
        <charset val="204"/>
      </rPr>
      <t>31.10.2017</t>
    </r>
  </si>
  <si>
    <r>
      <rPr>
        <sz val="7"/>
        <rFont val="Arial"/>
        <family val="2"/>
        <charset val="204"/>
      </rPr>
      <t>57455</t>
    </r>
  </si>
  <si>
    <r>
      <rPr>
        <sz val="7"/>
        <rFont val="Arial"/>
        <family val="2"/>
        <charset val="204"/>
      </rPr>
      <t>36,2060</t>
    </r>
  </si>
  <si>
    <r>
      <rPr>
        <sz val="7"/>
        <rFont val="Arial"/>
        <family val="2"/>
        <charset val="204"/>
      </rPr>
      <t>202 065,69</t>
    </r>
  </si>
  <si>
    <r>
      <rPr>
        <sz val="7"/>
        <rFont val="Arial"/>
        <family val="2"/>
        <charset val="204"/>
      </rPr>
      <t>23</t>
    </r>
  </si>
  <si>
    <r>
      <rPr>
        <sz val="7"/>
        <rFont val="Arial"/>
        <family val="2"/>
        <charset val="204"/>
      </rPr>
      <t>30.11.2017</t>
    </r>
  </si>
  <si>
    <r>
      <rPr>
        <sz val="7"/>
        <rFont val="Arial"/>
        <family val="2"/>
        <charset val="204"/>
      </rPr>
      <t>65597</t>
    </r>
  </si>
  <si>
    <r>
      <rPr>
        <sz val="7"/>
        <rFont val="Arial"/>
        <family val="2"/>
        <charset val="204"/>
      </rPr>
      <t>37,7600</t>
    </r>
  </si>
  <si>
    <r>
      <rPr>
        <sz val="7"/>
        <rFont val="Arial"/>
        <family val="2"/>
        <charset val="204"/>
      </rPr>
      <t>210 738,56</t>
    </r>
  </si>
  <si>
    <r>
      <rPr>
        <sz val="7"/>
        <rFont val="Arial"/>
        <family val="2"/>
        <charset val="204"/>
      </rPr>
      <t>24</t>
    </r>
  </si>
  <si>
    <r>
      <rPr>
        <sz val="7"/>
        <rFont val="Arial"/>
        <family val="2"/>
        <charset val="204"/>
      </rPr>
      <t>31.12.2017</t>
    </r>
  </si>
  <si>
    <r>
      <rPr>
        <sz val="7"/>
        <rFont val="Arial"/>
        <family val="2"/>
        <charset val="204"/>
      </rPr>
      <t>73973</t>
    </r>
  </si>
  <si>
    <r>
      <rPr>
        <sz val="7"/>
        <rFont val="Arial"/>
        <family val="2"/>
        <charset val="204"/>
      </rPr>
      <t>41,9900</t>
    </r>
  </si>
  <si>
    <r>
      <rPr>
        <sz val="7"/>
        <rFont val="Arial"/>
        <family val="2"/>
        <charset val="204"/>
      </rPr>
      <t>234 346,19</t>
    </r>
  </si>
  <si>
    <r>
      <rPr>
        <sz val="7"/>
        <rFont val="Arial"/>
        <family val="2"/>
        <charset val="204"/>
      </rPr>
      <t>25</t>
    </r>
  </si>
  <si>
    <r>
      <rPr>
        <sz val="7"/>
        <rFont val="Arial"/>
        <family val="2"/>
        <charset val="204"/>
      </rPr>
      <t>17-4-07991/18</t>
    </r>
  </si>
  <si>
    <r>
      <rPr>
        <sz val="7"/>
        <rFont val="Arial"/>
        <family val="2"/>
        <charset val="204"/>
      </rPr>
      <t>31.01.2018</t>
    </r>
  </si>
  <si>
    <r>
      <rPr>
        <sz val="7"/>
        <rFont val="Arial"/>
        <family val="2"/>
        <charset val="204"/>
      </rPr>
      <t>7913</t>
    </r>
  </si>
  <si>
    <r>
      <rPr>
        <sz val="7"/>
        <rFont val="Arial"/>
        <family val="2"/>
        <charset val="204"/>
      </rPr>
      <t>43,9690</t>
    </r>
  </si>
  <si>
    <r>
      <rPr>
        <sz val="7"/>
        <rFont val="Arial"/>
        <family val="2"/>
        <charset val="204"/>
      </rPr>
      <t>245 390,99</t>
    </r>
  </si>
  <si>
    <r>
      <rPr>
        <sz val="7"/>
        <rFont val="Arial"/>
        <family val="2"/>
        <charset val="204"/>
      </rPr>
      <t>26</t>
    </r>
  </si>
  <si>
    <r>
      <rPr>
        <sz val="7"/>
        <rFont val="Arial"/>
        <family val="2"/>
        <charset val="204"/>
      </rPr>
      <t>28.02.2018</t>
    </r>
  </si>
  <si>
    <r>
      <rPr>
        <sz val="7"/>
        <rFont val="Arial"/>
        <family val="2"/>
        <charset val="204"/>
      </rPr>
      <t>16003</t>
    </r>
  </si>
  <si>
    <r>
      <rPr>
        <sz val="7"/>
        <rFont val="Arial"/>
        <family val="2"/>
        <charset val="204"/>
      </rPr>
      <t>43,7810</t>
    </r>
  </si>
  <si>
    <r>
      <rPr>
        <sz val="7"/>
        <rFont val="Arial"/>
        <family val="2"/>
        <charset val="204"/>
      </rPr>
      <t>244 341,76</t>
    </r>
  </si>
  <si>
    <r>
      <rPr>
        <sz val="7"/>
        <rFont val="Arial"/>
        <family val="2"/>
        <charset val="204"/>
      </rPr>
      <t>27</t>
    </r>
  </si>
  <si>
    <r>
      <rPr>
        <sz val="7"/>
        <rFont val="Arial"/>
        <family val="2"/>
        <charset val="204"/>
      </rPr>
      <t>31.03.2018</t>
    </r>
  </si>
  <si>
    <r>
      <rPr>
        <sz val="7"/>
        <rFont val="Arial"/>
        <family val="2"/>
        <charset val="204"/>
      </rPr>
      <t>24251</t>
    </r>
  </si>
  <si>
    <r>
      <rPr>
        <sz val="7"/>
        <rFont val="Arial"/>
        <family val="2"/>
        <charset val="204"/>
      </rPr>
      <t>46,2260</t>
    </r>
  </si>
  <si>
    <r>
      <rPr>
        <sz val="7"/>
        <rFont val="Arial"/>
        <family val="2"/>
        <charset val="204"/>
      </rPr>
      <t>257 987,31</t>
    </r>
  </si>
  <si>
    <r>
      <rPr>
        <sz val="7"/>
        <rFont val="Arial"/>
        <family val="2"/>
        <charset val="204"/>
      </rPr>
      <t>28</t>
    </r>
  </si>
  <si>
    <r>
      <rPr>
        <sz val="7"/>
        <rFont val="Arial"/>
        <family val="2"/>
        <charset val="204"/>
      </rPr>
      <t>30.04.2018</t>
    </r>
  </si>
  <si>
    <r>
      <rPr>
        <sz val="7"/>
        <rFont val="Arial"/>
        <family val="2"/>
        <charset val="204"/>
      </rPr>
      <t>32209</t>
    </r>
  </si>
  <si>
    <r>
      <rPr>
        <sz val="7"/>
        <rFont val="Arial"/>
        <family val="2"/>
        <charset val="204"/>
      </rPr>
      <t>23,9510</t>
    </r>
  </si>
  <si>
    <r>
      <rPr>
        <sz val="7"/>
        <rFont val="Arial"/>
        <family val="2"/>
        <charset val="204"/>
      </rPr>
      <t>133 670,53</t>
    </r>
  </si>
  <si>
    <r>
      <rPr>
        <sz val="7"/>
        <rFont val="Arial"/>
        <family val="2"/>
        <charset val="204"/>
      </rPr>
      <t>29</t>
    </r>
  </si>
  <si>
    <r>
      <rPr>
        <sz val="7"/>
        <rFont val="Arial"/>
        <family val="2"/>
        <charset val="204"/>
      </rPr>
      <t>31.05.2018</t>
    </r>
  </si>
  <si>
    <r>
      <rPr>
        <sz val="7"/>
        <rFont val="Arial"/>
        <family val="2"/>
        <charset val="204"/>
      </rPr>
      <t>36013</t>
    </r>
  </si>
  <si>
    <r>
      <rPr>
        <sz val="7"/>
        <rFont val="Arial"/>
        <family val="2"/>
        <charset val="204"/>
      </rPr>
      <t>8,8880</t>
    </r>
  </si>
  <si>
    <r>
      <rPr>
        <sz val="7"/>
        <rFont val="Arial"/>
        <family val="2"/>
        <charset val="204"/>
      </rPr>
      <t>49 603,93</t>
    </r>
  </si>
  <si>
    <r>
      <rPr>
        <sz val="7"/>
        <rFont val="Arial"/>
        <family val="2"/>
        <charset val="204"/>
      </rPr>
      <t>30</t>
    </r>
  </si>
  <si>
    <r>
      <rPr>
        <sz val="7"/>
        <rFont val="Arial"/>
        <family val="2"/>
        <charset val="204"/>
      </rPr>
      <t>30.06.2018</t>
    </r>
  </si>
  <si>
    <r>
      <rPr>
        <sz val="7"/>
        <rFont val="Arial"/>
        <family val="2"/>
        <charset val="204"/>
      </rPr>
      <t>38941</t>
    </r>
  </si>
  <si>
    <r>
      <rPr>
        <sz val="7"/>
        <rFont val="Arial"/>
        <family val="2"/>
        <charset val="204"/>
      </rPr>
      <t>7,4830</t>
    </r>
  </si>
  <si>
    <r>
      <rPr>
        <sz val="7"/>
        <rFont val="Arial"/>
        <family val="2"/>
        <charset val="204"/>
      </rPr>
      <t>41 762,62</t>
    </r>
  </si>
  <si>
    <r>
      <rPr>
        <sz val="7"/>
        <rFont val="Arial"/>
        <family val="2"/>
        <charset val="204"/>
      </rPr>
      <t>31</t>
    </r>
  </si>
  <si>
    <r>
      <rPr>
        <sz val="7"/>
        <rFont val="Arial"/>
        <family val="2"/>
        <charset val="204"/>
      </rPr>
      <t>31.07.2018</t>
    </r>
  </si>
  <si>
    <r>
      <rPr>
        <sz val="7"/>
        <rFont val="Arial"/>
        <family val="2"/>
        <charset val="204"/>
      </rPr>
      <t>41894</t>
    </r>
  </si>
  <si>
    <r>
      <rPr>
        <sz val="7"/>
        <rFont val="Arial"/>
        <family val="2"/>
        <charset val="204"/>
      </rPr>
      <t>6,2160</t>
    </r>
  </si>
  <si>
    <r>
      <rPr>
        <sz val="7"/>
        <rFont val="Arial"/>
        <family val="2"/>
        <charset val="204"/>
      </rPr>
      <t>35 797,94</t>
    </r>
  </si>
  <si>
    <r>
      <rPr>
        <sz val="7"/>
        <rFont val="Arial"/>
        <family val="2"/>
        <charset val="204"/>
      </rPr>
      <t>32</t>
    </r>
  </si>
  <si>
    <r>
      <rPr>
        <sz val="7"/>
        <rFont val="Arial"/>
        <family val="2"/>
        <charset val="204"/>
      </rPr>
      <t>31.08.2018</t>
    </r>
  </si>
  <si>
    <r>
      <rPr>
        <sz val="7"/>
        <rFont val="Arial"/>
        <family val="2"/>
        <charset val="204"/>
      </rPr>
      <t>44517</t>
    </r>
  </si>
  <si>
    <r>
      <rPr>
        <sz val="7"/>
        <rFont val="Arial"/>
        <family val="2"/>
        <charset val="204"/>
      </rPr>
      <t>3,0800</t>
    </r>
  </si>
  <si>
    <r>
      <rPr>
        <sz val="7"/>
        <rFont val="Arial"/>
        <family val="2"/>
        <charset val="204"/>
      </rPr>
      <t>17 737,72</t>
    </r>
  </si>
  <si>
    <r>
      <rPr>
        <sz val="7"/>
        <rFont val="Arial"/>
        <family val="2"/>
        <charset val="204"/>
      </rPr>
      <t>33</t>
    </r>
  </si>
  <si>
    <r>
      <rPr>
        <sz val="7"/>
        <rFont val="Arial"/>
        <family val="2"/>
        <charset val="204"/>
      </rPr>
      <t>30.09.2018</t>
    </r>
  </si>
  <si>
    <r>
      <rPr>
        <sz val="7"/>
        <rFont val="Arial"/>
        <family val="2"/>
        <charset val="204"/>
      </rPr>
      <t>48113</t>
    </r>
  </si>
  <si>
    <r>
      <rPr>
        <sz val="7"/>
        <rFont val="Arial"/>
        <family val="2"/>
        <charset val="204"/>
      </rPr>
      <t>8,1680</t>
    </r>
  </si>
  <si>
    <r>
      <rPr>
        <sz val="7"/>
        <rFont val="Arial"/>
        <family val="2"/>
        <charset val="204"/>
      </rPr>
      <t>47 039,51</t>
    </r>
  </si>
  <si>
    <r>
      <rPr>
        <sz val="7"/>
        <rFont val="Arial"/>
        <family val="2"/>
        <charset val="204"/>
      </rPr>
      <t>34</t>
    </r>
  </si>
  <si>
    <r>
      <rPr>
        <sz val="7"/>
        <rFont val="Arial"/>
        <family val="2"/>
        <charset val="204"/>
      </rPr>
      <t>31.10.2018</t>
    </r>
  </si>
  <si>
    <r>
      <rPr>
        <sz val="7"/>
        <rFont val="Arial"/>
        <family val="2"/>
        <charset val="204"/>
      </rPr>
      <t>55556</t>
    </r>
  </si>
  <si>
    <r>
      <rPr>
        <sz val="7"/>
        <rFont val="Arial"/>
        <family val="2"/>
        <charset val="204"/>
      </rPr>
      <t>25,6630</t>
    </r>
  </si>
  <si>
    <r>
      <rPr>
        <sz val="7"/>
        <rFont val="Arial"/>
        <family val="2"/>
        <charset val="204"/>
      </rPr>
      <t>147 793,22</t>
    </r>
  </si>
  <si>
    <r>
      <rPr>
        <sz val="7"/>
        <rFont val="Arial"/>
        <family val="2"/>
        <charset val="204"/>
      </rPr>
      <t>35</t>
    </r>
  </si>
  <si>
    <r>
      <rPr>
        <sz val="7"/>
        <rFont val="Arial"/>
        <family val="2"/>
        <charset val="204"/>
      </rPr>
      <t>30.11.2018</t>
    </r>
  </si>
  <si>
    <r>
      <rPr>
        <sz val="7"/>
        <rFont val="Arial"/>
        <family val="2"/>
        <charset val="204"/>
      </rPr>
      <t>63673</t>
    </r>
  </si>
  <si>
    <r>
      <rPr>
        <sz val="7"/>
        <rFont val="Arial"/>
        <family val="2"/>
        <charset val="204"/>
      </rPr>
      <t>37,7050</t>
    </r>
  </si>
  <si>
    <r>
      <rPr>
        <sz val="7"/>
        <rFont val="Arial"/>
        <family val="2"/>
        <charset val="204"/>
      </rPr>
      <t>217 143,10</t>
    </r>
  </si>
  <si>
    <r>
      <rPr>
        <sz val="7"/>
        <rFont val="Arial"/>
        <family val="2"/>
        <charset val="204"/>
      </rPr>
      <t>36</t>
    </r>
  </si>
  <si>
    <r>
      <rPr>
        <sz val="7"/>
        <rFont val="Arial"/>
        <family val="2"/>
        <charset val="204"/>
      </rPr>
      <t>31.12.2018</t>
    </r>
  </si>
  <si>
    <r>
      <rPr>
        <sz val="7"/>
        <rFont val="Arial"/>
        <family val="2"/>
        <charset val="204"/>
      </rPr>
      <t>72117</t>
    </r>
  </si>
  <si>
    <r>
      <rPr>
        <sz val="7"/>
        <rFont val="Arial"/>
        <family val="2"/>
        <charset val="204"/>
      </rPr>
      <t>45,9500</t>
    </r>
  </si>
  <si>
    <r>
      <rPr>
        <sz val="7"/>
        <rFont val="Arial"/>
        <family val="2"/>
        <charset val="204"/>
      </rPr>
      <t>264 626,05</t>
    </r>
  </si>
  <si>
    <r>
      <rPr>
        <sz val="7"/>
        <rFont val="Arial"/>
        <family val="2"/>
        <charset val="204"/>
      </rPr>
      <t>37</t>
    </r>
  </si>
  <si>
    <r>
      <rPr>
        <sz val="7"/>
        <rFont val="Arial"/>
        <family val="2"/>
        <charset val="204"/>
      </rPr>
      <t>31.01.2019</t>
    </r>
  </si>
  <si>
    <r>
      <rPr>
        <sz val="7"/>
        <rFont val="Arial"/>
        <family val="2"/>
        <charset val="204"/>
      </rPr>
      <t>8059</t>
    </r>
  </si>
  <si>
    <r>
      <rPr>
        <sz val="7"/>
        <rFont val="Arial"/>
        <family val="2"/>
        <charset val="204"/>
      </rPr>
      <t>45,9790</t>
    </r>
  </si>
  <si>
    <r>
      <rPr>
        <sz val="7"/>
        <rFont val="Arial"/>
        <family val="2"/>
        <charset val="204"/>
      </rPr>
      <t>269 299,00</t>
    </r>
  </si>
  <si>
    <r>
      <rPr>
        <sz val="7"/>
        <rFont val="Arial"/>
        <family val="2"/>
        <charset val="204"/>
      </rPr>
      <t>38</t>
    </r>
  </si>
  <si>
    <r>
      <rPr>
        <sz val="7"/>
        <rFont val="Arial"/>
        <family val="2"/>
        <charset val="204"/>
      </rPr>
      <t>28.02.2019</t>
    </r>
  </si>
  <si>
    <r>
      <rPr>
        <sz val="7"/>
        <rFont val="Arial"/>
        <family val="2"/>
        <charset val="204"/>
      </rPr>
      <t>16077</t>
    </r>
  </si>
  <si>
    <r>
      <rPr>
        <sz val="7"/>
        <rFont val="Arial"/>
        <family val="2"/>
        <charset val="204"/>
      </rPr>
      <t>37,6160</t>
    </r>
  </si>
  <si>
    <r>
      <rPr>
        <sz val="7"/>
        <rFont val="Arial"/>
        <family val="2"/>
        <charset val="204"/>
      </rPr>
      <t>220 316,91</t>
    </r>
  </si>
  <si>
    <r>
      <rPr>
        <sz val="7"/>
        <rFont val="Arial"/>
        <family val="2"/>
        <charset val="204"/>
      </rPr>
      <t>39</t>
    </r>
  </si>
  <si>
    <r>
      <rPr>
        <sz val="7"/>
        <rFont val="Arial"/>
        <family val="2"/>
        <charset val="204"/>
      </rPr>
      <t>31.03.2019</t>
    </r>
  </si>
  <si>
    <r>
      <rPr>
        <sz val="7"/>
        <rFont val="Arial"/>
        <family val="2"/>
        <charset val="204"/>
      </rPr>
      <t>24132</t>
    </r>
  </si>
  <si>
    <r>
      <rPr>
        <sz val="7"/>
        <rFont val="Arial"/>
        <family val="2"/>
        <charset val="204"/>
      </rPr>
      <t>35,2680</t>
    </r>
  </si>
  <si>
    <r>
      <rPr>
        <sz val="7"/>
        <rFont val="Arial"/>
        <family val="2"/>
        <charset val="204"/>
      </rPr>
      <t>206 564,68</t>
    </r>
  </si>
  <si>
    <r>
      <rPr>
        <sz val="7"/>
        <rFont val="Arial"/>
        <family val="2"/>
        <charset val="204"/>
      </rPr>
      <t>40</t>
    </r>
  </si>
  <si>
    <r>
      <rPr>
        <sz val="7"/>
        <rFont val="Arial"/>
        <family val="2"/>
        <charset val="204"/>
      </rPr>
      <t>30.04.2019</t>
    </r>
  </si>
  <si>
    <r>
      <rPr>
        <sz val="7"/>
        <rFont val="Arial"/>
        <family val="2"/>
        <charset val="204"/>
      </rPr>
      <t>31887</t>
    </r>
  </si>
  <si>
    <r>
      <rPr>
        <sz val="7"/>
        <rFont val="Arial"/>
        <family val="2"/>
        <charset val="204"/>
      </rPr>
      <t>19,8600</t>
    </r>
  </si>
  <si>
    <r>
      <rPr>
        <sz val="7"/>
        <rFont val="Arial"/>
        <family val="2"/>
        <charset val="204"/>
      </rPr>
      <t>116 320,02</t>
    </r>
  </si>
  <si>
    <r>
      <rPr>
        <sz val="7"/>
        <rFont val="Arial"/>
        <family val="2"/>
        <charset val="204"/>
      </rPr>
      <t>41</t>
    </r>
  </si>
  <si>
    <r>
      <rPr>
        <sz val="7"/>
        <rFont val="Arial"/>
        <family val="2"/>
        <charset val="204"/>
      </rPr>
      <t>31.05.2019</t>
    </r>
  </si>
  <si>
    <r>
      <rPr>
        <sz val="7"/>
        <rFont val="Arial"/>
        <family val="2"/>
        <charset val="204"/>
      </rPr>
      <t>35671</t>
    </r>
  </si>
  <si>
    <r>
      <rPr>
        <sz val="7"/>
        <rFont val="Arial"/>
        <family val="2"/>
        <charset val="204"/>
      </rPr>
      <t>8,3150</t>
    </r>
  </si>
  <si>
    <r>
      <rPr>
        <sz val="7"/>
        <rFont val="Arial"/>
        <family val="2"/>
        <charset val="204"/>
      </rPr>
      <t>48 700,96</t>
    </r>
  </si>
  <si>
    <r>
      <rPr>
        <sz val="7"/>
        <rFont val="Arial"/>
        <family val="2"/>
        <charset val="204"/>
      </rPr>
      <t>42</t>
    </r>
  </si>
  <si>
    <r>
      <rPr>
        <sz val="7"/>
        <rFont val="Arial"/>
        <family val="2"/>
        <charset val="204"/>
      </rPr>
      <t>30.06.2019</t>
    </r>
  </si>
  <si>
    <r>
      <rPr>
        <sz val="7"/>
        <rFont val="Arial"/>
        <family val="2"/>
        <charset val="204"/>
      </rPr>
      <t>38502</t>
    </r>
  </si>
  <si>
    <r>
      <rPr>
        <sz val="7"/>
        <rFont val="Arial"/>
        <family val="2"/>
        <charset val="204"/>
      </rPr>
      <t>6,2410</t>
    </r>
  </si>
  <si>
    <r>
      <rPr>
        <sz val="7"/>
        <rFont val="Arial"/>
        <family val="2"/>
        <charset val="204"/>
      </rPr>
      <t>36 553,54</t>
    </r>
  </si>
  <si>
    <r>
      <rPr>
        <sz val="7"/>
        <rFont val="Arial"/>
        <family val="2"/>
        <charset val="204"/>
      </rPr>
      <t>43</t>
    </r>
  </si>
  <si>
    <r>
      <rPr>
        <sz val="7"/>
        <rFont val="Arial"/>
        <family val="2"/>
        <charset val="204"/>
      </rPr>
      <t>31.07.2019</t>
    </r>
  </si>
  <si>
    <r>
      <rPr>
        <sz val="7"/>
        <rFont val="Arial"/>
        <family val="2"/>
        <charset val="204"/>
      </rPr>
      <t>41266</t>
    </r>
  </si>
  <si>
    <r>
      <rPr>
        <sz val="7"/>
        <rFont val="Arial"/>
        <family val="2"/>
        <charset val="204"/>
      </rPr>
      <t>6,8390</t>
    </r>
  </si>
  <si>
    <r>
      <rPr>
        <sz val="7"/>
        <rFont val="Arial"/>
        <family val="2"/>
        <charset val="204"/>
      </rPr>
      <t>40 630,50</t>
    </r>
  </si>
  <si>
    <r>
      <rPr>
        <b/>
        <sz val="7"/>
        <rFont val="Arial"/>
        <family val="2"/>
        <charset val="204"/>
      </rPr>
      <t>№ п/п</t>
    </r>
  </si>
  <si>
    <r>
      <rPr>
        <b/>
        <sz val="7"/>
        <rFont val="Arial"/>
        <family val="2"/>
        <charset val="204"/>
      </rPr>
      <t>Дата счета-фактуры,то Варной накладной, УПД</t>
    </r>
  </si>
  <si>
    <r>
      <rPr>
        <sz val="7"/>
        <rFont val="Arial"/>
        <family val="2"/>
        <charset val="204"/>
      </rPr>
      <t>44</t>
    </r>
  </si>
  <si>
    <r>
      <rPr>
        <sz val="7"/>
        <rFont val="Arial"/>
        <family val="2"/>
        <charset val="204"/>
      </rPr>
      <t>31.08.2019</t>
    </r>
  </si>
  <si>
    <r>
      <rPr>
        <sz val="7"/>
        <rFont val="Arial"/>
        <family val="2"/>
        <charset val="204"/>
      </rPr>
      <t>44045</t>
    </r>
  </si>
  <si>
    <r>
      <rPr>
        <sz val="7"/>
        <rFont val="Arial"/>
        <family val="2"/>
        <charset val="204"/>
      </rPr>
      <t>7,0450</t>
    </r>
  </si>
  <si>
    <r>
      <rPr>
        <sz val="7"/>
        <rFont val="Arial"/>
        <family val="2"/>
        <charset val="204"/>
      </rPr>
      <t>41 854,35</t>
    </r>
  </si>
  <si>
    <r>
      <rPr>
        <sz val="7"/>
        <rFont val="Arial"/>
        <family val="2"/>
        <charset val="204"/>
      </rPr>
      <t>45</t>
    </r>
  </si>
  <si>
    <r>
      <rPr>
        <sz val="7"/>
        <rFont val="Arial"/>
        <family val="2"/>
        <charset val="204"/>
      </rPr>
      <t>30.09.2019</t>
    </r>
  </si>
  <si>
    <r>
      <rPr>
        <sz val="7"/>
        <rFont val="Arial"/>
        <family val="2"/>
        <charset val="204"/>
      </rPr>
      <t>48636</t>
    </r>
  </si>
  <si>
    <r>
      <rPr>
        <sz val="7"/>
        <rFont val="Arial"/>
        <family val="2"/>
        <charset val="204"/>
      </rPr>
      <t>11,9340</t>
    </r>
  </si>
  <si>
    <r>
      <rPr>
        <sz val="7"/>
        <rFont val="Arial"/>
        <family val="2"/>
        <charset val="204"/>
      </rPr>
      <t>70 899,89</t>
    </r>
  </si>
  <si>
    <r>
      <rPr>
        <sz val="7"/>
        <rFont val="Arial"/>
        <family val="2"/>
        <charset val="204"/>
      </rPr>
      <t>46</t>
    </r>
  </si>
  <si>
    <r>
      <rPr>
        <sz val="7"/>
        <rFont val="Arial"/>
        <family val="2"/>
        <charset val="204"/>
      </rPr>
      <t>31.10.2019</t>
    </r>
  </si>
  <si>
    <r>
      <rPr>
        <sz val="7"/>
        <rFont val="Arial"/>
        <family val="2"/>
        <charset val="204"/>
      </rPr>
      <t>56068</t>
    </r>
  </si>
  <si>
    <r>
      <rPr>
        <sz val="7"/>
        <rFont val="Arial"/>
        <family val="2"/>
        <charset val="204"/>
      </rPr>
      <t>23,2990</t>
    </r>
  </si>
  <si>
    <r>
      <rPr>
        <sz val="7"/>
        <rFont val="Arial"/>
        <family val="2"/>
        <charset val="204"/>
      </rPr>
      <t>138 419,36</t>
    </r>
  </si>
  <si>
    <r>
      <rPr>
        <sz val="7"/>
        <rFont val="Arial"/>
        <family val="2"/>
        <charset val="204"/>
      </rPr>
      <t>47</t>
    </r>
  </si>
  <si>
    <r>
      <rPr>
        <sz val="7"/>
        <rFont val="Arial"/>
        <family val="2"/>
        <charset val="204"/>
      </rPr>
      <t>30.11.2019</t>
    </r>
  </si>
  <si>
    <r>
      <rPr>
        <sz val="7"/>
        <rFont val="Arial"/>
        <family val="2"/>
        <charset val="204"/>
      </rPr>
      <t>64051</t>
    </r>
  </si>
  <si>
    <r>
      <rPr>
        <sz val="7"/>
        <rFont val="Arial"/>
        <family val="2"/>
        <charset val="204"/>
      </rPr>
      <t>32,1010</t>
    </r>
  </si>
  <si>
    <r>
      <rPr>
        <sz val="7"/>
        <rFont val="Arial"/>
        <family val="2"/>
        <charset val="204"/>
      </rPr>
      <t>190 712,04</t>
    </r>
  </si>
  <si>
    <r>
      <rPr>
        <sz val="7"/>
        <rFont val="Arial"/>
        <family val="2"/>
        <charset val="204"/>
      </rPr>
      <t>48</t>
    </r>
  </si>
  <si>
    <r>
      <rPr>
        <sz val="7"/>
        <rFont val="Arial"/>
        <family val="2"/>
        <charset val="204"/>
      </rPr>
      <t>31.12.2019</t>
    </r>
  </si>
  <si>
    <r>
      <rPr>
        <sz val="7"/>
        <rFont val="Arial"/>
        <family val="2"/>
        <charset val="204"/>
      </rPr>
      <t>72295</t>
    </r>
  </si>
  <si>
    <r>
      <rPr>
        <sz val="7"/>
        <rFont val="Arial"/>
        <family val="2"/>
        <charset val="204"/>
      </rPr>
      <t>36,7850</t>
    </r>
  </si>
  <si>
    <r>
      <rPr>
        <sz val="7"/>
        <rFont val="Arial"/>
        <family val="2"/>
        <charset val="204"/>
      </rPr>
      <t>218 539,69</t>
    </r>
  </si>
  <si>
    <r>
      <rPr>
        <sz val="7"/>
        <rFont val="Arial"/>
        <family val="2"/>
        <charset val="204"/>
      </rPr>
      <t>49</t>
    </r>
  </si>
  <si>
    <r>
      <rPr>
        <sz val="7"/>
        <rFont val="Arial"/>
        <family val="2"/>
        <charset val="204"/>
      </rPr>
      <t>31.01.2020</t>
    </r>
  </si>
  <si>
    <r>
      <rPr>
        <sz val="7"/>
        <rFont val="Arial"/>
        <family val="2"/>
        <charset val="204"/>
      </rPr>
      <t>7847</t>
    </r>
  </si>
  <si>
    <r>
      <rPr>
        <sz val="7"/>
        <rFont val="Arial"/>
        <family val="2"/>
        <charset val="204"/>
      </rPr>
      <t>38,2450</t>
    </r>
  </si>
  <si>
    <r>
      <rPr>
        <sz val="7"/>
        <rFont val="Arial"/>
        <family val="2"/>
        <charset val="204"/>
      </rPr>
      <t>227 213,55</t>
    </r>
  </si>
  <si>
    <r>
      <rPr>
        <sz val="7"/>
        <rFont val="Arial"/>
        <family val="2"/>
        <charset val="204"/>
      </rPr>
      <t>50</t>
    </r>
  </si>
  <si>
    <r>
      <rPr>
        <sz val="7"/>
        <rFont val="Arial"/>
        <family val="2"/>
        <charset val="204"/>
      </rPr>
      <t>29.02.2020</t>
    </r>
  </si>
  <si>
    <r>
      <rPr>
        <sz val="7"/>
        <rFont val="Arial"/>
        <family val="2"/>
        <charset val="204"/>
      </rPr>
      <t>15848</t>
    </r>
  </si>
  <si>
    <r>
      <rPr>
        <sz val="7"/>
        <rFont val="Arial"/>
        <family val="2"/>
        <charset val="204"/>
      </rPr>
      <t>35,8060</t>
    </r>
  </si>
  <si>
    <r>
      <rPr>
        <sz val="7"/>
        <rFont val="Arial"/>
        <family val="2"/>
        <charset val="204"/>
      </rPr>
      <t>212 723,45</t>
    </r>
  </si>
  <si>
    <r>
      <rPr>
        <sz val="7"/>
        <rFont val="Arial"/>
        <family val="2"/>
        <charset val="204"/>
      </rPr>
      <t>51</t>
    </r>
  </si>
  <si>
    <r>
      <rPr>
        <sz val="7"/>
        <rFont val="Arial"/>
        <family val="2"/>
        <charset val="204"/>
      </rPr>
      <t>31.03.2020</t>
    </r>
  </si>
  <si>
    <r>
      <rPr>
        <sz val="7"/>
        <rFont val="Arial"/>
        <family val="2"/>
        <charset val="204"/>
      </rPr>
      <t>23781</t>
    </r>
  </si>
  <si>
    <r>
      <rPr>
        <sz val="7"/>
        <rFont val="Arial"/>
        <family val="2"/>
        <charset val="204"/>
      </rPr>
      <t>29,6700</t>
    </r>
  </si>
  <si>
    <r>
      <rPr>
        <sz val="7"/>
        <rFont val="Arial"/>
        <family val="2"/>
        <charset val="204"/>
      </rPr>
      <t>176 269,47</t>
    </r>
  </si>
  <si>
    <r>
      <rPr>
        <sz val="7"/>
        <rFont val="Arial"/>
        <family val="2"/>
        <charset val="204"/>
      </rPr>
      <t>52</t>
    </r>
  </si>
  <si>
    <r>
      <rPr>
        <sz val="7"/>
        <rFont val="Arial"/>
        <family val="2"/>
        <charset val="204"/>
      </rPr>
      <t>30.04.2020</t>
    </r>
  </si>
  <si>
    <r>
      <rPr>
        <sz val="7"/>
        <rFont val="Arial"/>
        <family val="2"/>
        <charset val="204"/>
      </rPr>
      <t>31243</t>
    </r>
  </si>
  <si>
    <r>
      <rPr>
        <sz val="7"/>
        <rFont val="Arial"/>
        <family val="2"/>
        <charset val="204"/>
      </rPr>
      <t>22,7440</t>
    </r>
  </si>
  <si>
    <r>
      <rPr>
        <sz val="7"/>
        <rFont val="Arial"/>
        <family val="2"/>
        <charset val="204"/>
      </rPr>
      <t>135 122,10</t>
    </r>
  </si>
  <si>
    <r>
      <rPr>
        <sz val="7"/>
        <rFont val="Arial"/>
        <family val="2"/>
        <charset val="204"/>
      </rPr>
      <t>53</t>
    </r>
  </si>
  <si>
    <r>
      <rPr>
        <sz val="7"/>
        <rFont val="Arial"/>
        <family val="2"/>
        <charset val="204"/>
      </rPr>
      <t>31.05.2020</t>
    </r>
  </si>
  <si>
    <r>
      <rPr>
        <sz val="7"/>
        <rFont val="Arial"/>
        <family val="2"/>
        <charset val="204"/>
      </rPr>
      <t>35908</t>
    </r>
  </si>
  <si>
    <r>
      <rPr>
        <sz val="7"/>
        <rFont val="Arial"/>
        <family val="2"/>
        <charset val="204"/>
      </rPr>
      <t>10,1000</t>
    </r>
  </si>
  <si>
    <r>
      <rPr>
        <sz val="7"/>
        <rFont val="Arial"/>
        <family val="2"/>
        <charset val="204"/>
      </rPr>
      <t>60 004,10</t>
    </r>
  </si>
  <si>
    <r>
      <rPr>
        <sz val="7"/>
        <rFont val="Arial"/>
        <family val="2"/>
        <charset val="204"/>
      </rPr>
      <t>54</t>
    </r>
  </si>
  <si>
    <r>
      <rPr>
        <sz val="7"/>
        <rFont val="Arial"/>
        <family val="2"/>
        <charset val="204"/>
      </rPr>
      <t>30.06.2020</t>
    </r>
  </si>
  <si>
    <r>
      <rPr>
        <sz val="7"/>
        <rFont val="Arial"/>
        <family val="2"/>
        <charset val="204"/>
      </rPr>
      <t>38921</t>
    </r>
  </si>
  <si>
    <r>
      <rPr>
        <sz val="7"/>
        <rFont val="Arial"/>
        <family val="2"/>
        <charset val="204"/>
      </rPr>
      <t>7,7840</t>
    </r>
  </si>
  <si>
    <r>
      <rPr>
        <sz val="7"/>
        <rFont val="Arial"/>
        <family val="2"/>
        <charset val="204"/>
      </rPr>
      <t>46 244,74</t>
    </r>
  </si>
  <si>
    <r>
      <rPr>
        <sz val="7"/>
        <rFont val="Arial"/>
        <family val="2"/>
        <charset val="204"/>
      </rPr>
      <t>55</t>
    </r>
  </si>
  <si>
    <r>
      <rPr>
        <sz val="7"/>
        <rFont val="Arial"/>
        <family val="2"/>
        <charset val="204"/>
      </rPr>
      <t>31.07.2020</t>
    </r>
  </si>
  <si>
    <r>
      <rPr>
        <sz val="7"/>
        <rFont val="Arial"/>
        <family val="2"/>
        <charset val="204"/>
      </rPr>
      <t>41684</t>
    </r>
  </si>
  <si>
    <r>
      <rPr>
        <sz val="7"/>
        <rFont val="Arial"/>
        <family val="2"/>
        <charset val="204"/>
      </rPr>
      <t>7,0570</t>
    </r>
  </si>
  <si>
    <r>
      <rPr>
        <sz val="7"/>
        <rFont val="Arial"/>
        <family val="2"/>
        <charset val="204"/>
      </rPr>
      <t>41 925,64</t>
    </r>
  </si>
  <si>
    <r>
      <rPr>
        <sz val="7"/>
        <rFont val="Arial"/>
        <family val="2"/>
        <charset val="204"/>
      </rPr>
      <t>56</t>
    </r>
  </si>
  <si>
    <r>
      <rPr>
        <sz val="7"/>
        <rFont val="Arial"/>
        <family val="2"/>
        <charset val="204"/>
      </rPr>
      <t>31.08.2020</t>
    </r>
  </si>
  <si>
    <r>
      <rPr>
        <sz val="7"/>
        <rFont val="Arial"/>
        <family val="2"/>
        <charset val="204"/>
      </rPr>
      <t>44380</t>
    </r>
  </si>
  <si>
    <r>
      <rPr>
        <sz val="7"/>
        <rFont val="Arial"/>
        <family val="2"/>
        <charset val="204"/>
      </rPr>
      <t>7,2680</t>
    </r>
  </si>
  <si>
    <r>
      <rPr>
        <sz val="7"/>
        <rFont val="Arial"/>
        <family val="2"/>
        <charset val="204"/>
      </rPr>
      <t>44 400,21</t>
    </r>
  </si>
  <si>
    <r>
      <rPr>
        <sz val="7"/>
        <rFont val="Arial"/>
        <family val="2"/>
        <charset val="204"/>
      </rPr>
      <t>57</t>
    </r>
  </si>
  <si>
    <r>
      <rPr>
        <sz val="7"/>
        <rFont val="Arial"/>
        <family val="2"/>
        <charset val="204"/>
      </rPr>
      <t>30.09.2020</t>
    </r>
  </si>
  <si>
    <r>
      <rPr>
        <sz val="7"/>
        <rFont val="Arial"/>
        <family val="2"/>
        <charset val="204"/>
      </rPr>
      <t>48145</t>
    </r>
  </si>
  <si>
    <r>
      <rPr>
        <sz val="7"/>
        <rFont val="Arial"/>
        <family val="2"/>
        <charset val="204"/>
      </rPr>
      <t>8,7720</t>
    </r>
  </si>
  <si>
    <r>
      <rPr>
        <sz val="7"/>
        <rFont val="Arial"/>
        <family val="2"/>
        <charset val="204"/>
      </rPr>
      <t>53 588,15</t>
    </r>
  </si>
  <si>
    <r>
      <rPr>
        <sz val="7"/>
        <rFont val="Arial"/>
        <family val="2"/>
        <charset val="204"/>
      </rPr>
      <t>58</t>
    </r>
  </si>
  <si>
    <r>
      <rPr>
        <sz val="7"/>
        <rFont val="Arial"/>
        <family val="2"/>
        <charset val="204"/>
      </rPr>
      <t>31.10.2020</t>
    </r>
  </si>
  <si>
    <r>
      <rPr>
        <sz val="7"/>
        <rFont val="Arial"/>
        <family val="2"/>
        <charset val="204"/>
      </rPr>
      <t>55552</t>
    </r>
  </si>
  <si>
    <r>
      <rPr>
        <sz val="7"/>
        <rFont val="Arial"/>
        <family val="2"/>
        <charset val="204"/>
      </rPr>
      <t>23,2230</t>
    </r>
  </si>
  <si>
    <r>
      <rPr>
        <sz val="7"/>
        <rFont val="Arial"/>
        <family val="2"/>
        <charset val="204"/>
      </rPr>
      <t>141 869,31</t>
    </r>
  </si>
  <si>
    <t>1</t>
  </si>
  <si>
    <t>17-4-07991/13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</si>
  <si>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</si>
  <si>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</si>
  <si>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</si>
  <si>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</si>
  <si>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</si>
  <si>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</si>
  <si>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</si>
  <si>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</si>
  <si>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</si>
  <si>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</si>
  <si>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</si>
  <si>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</si>
  <si>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</si>
  <si>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</si>
  <si>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</si>
  <si>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</si>
  <si>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</si>
  <si>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</si>
  <si>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</si>
  <si>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</si>
  <si>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</si>
  <si>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</si>
  <si>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</si>
  <si>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</si>
  <si>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17-4-07991/18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</si>
  <si>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</si>
  <si>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</si>
  <si>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</si>
  <si>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</si>
  <si>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</si>
  <si>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</si>
  <si>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</si>
  <si>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</si>
  <si>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</si>
  <si>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</si>
  <si>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</si>
  <si>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</si>
  <si>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</si>
  <si>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</si>
  <si>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</si>
  <si>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</si>
  <si>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</si>
  <si>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</si>
  <si>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</si>
  <si>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</si>
  <si>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</si>
  <si>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</si>
  <si>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</si>
  <si>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</si>
  <si>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</si>
  <si>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</si>
  <si>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</si>
  <si>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</si>
  <si>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</si>
  <si>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</si>
  <si>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</si>
  <si>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</si>
  <si>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</si>
  <si>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№ п/п</t>
  </si>
  <si>
    <t>Договор</t>
  </si>
  <si>
    <t>59</t>
  </si>
  <si>
    <t>60</t>
  </si>
  <si>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</si>
  <si>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</si>
  <si>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</si>
  <si>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</si>
  <si>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</si>
  <si>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</si>
  <si>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</si>
  <si>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</si>
  <si>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</si>
  <si>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</si>
  <si>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</si>
  <si>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</si>
  <si>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</si>
  <si>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2020г.</t>
  </si>
  <si>
    <t>Итого за 2016г.</t>
  </si>
  <si>
    <t>Итого за 2017г.</t>
  </si>
  <si>
    <t>Итого за 2018г.</t>
  </si>
  <si>
    <t>Итого за 2019г.</t>
  </si>
  <si>
    <t>Объем (м3)</t>
  </si>
  <si>
    <t>2020г.</t>
  </si>
  <si>
    <t>2019г.</t>
  </si>
  <si>
    <t>2018г.</t>
  </si>
  <si>
    <t>2017г.</t>
  </si>
  <si>
    <t>2016г.</t>
  </si>
  <si>
    <t>Стоимость ГАЗА</t>
  </si>
  <si>
    <t>Потребление - Отгруженный ГАЗ</t>
  </si>
  <si>
    <r>
      <rPr>
        <b/>
        <sz val="7"/>
        <rFont val="Arial"/>
        <family val="2"/>
        <charset val="204"/>
      </rPr>
      <t>Всего</t>
    </r>
  </si>
  <si>
    <r>
      <rPr>
        <b/>
        <sz val="7"/>
        <rFont val="Arial"/>
        <family val="2"/>
        <charset val="204"/>
      </rPr>
      <t>1 383,0680</t>
    </r>
  </si>
  <si>
    <r>
      <rPr>
        <b/>
        <sz val="7"/>
        <rFont val="Arial"/>
        <family val="2"/>
        <charset val="204"/>
      </rPr>
      <t>7 774 494,90</t>
    </r>
  </si>
  <si>
    <t>Сведения об отгруженном газе ТСЖ "Успех" ИНН 6234065780</t>
  </si>
  <si>
    <r>
      <rPr>
        <b/>
        <sz val="8"/>
        <rFont val="Arial"/>
        <family val="2"/>
        <charset val="204"/>
      </rPr>
      <t>за период с 01.01.2016г. по 31.10.2020г.</t>
    </r>
  </si>
  <si>
    <r>
      <rPr>
        <b/>
        <sz val="8"/>
        <rFont val="Arial"/>
        <family val="2"/>
        <charset val="204"/>
      </rPr>
      <t>в разрезе счетов-фактур, накладных, универсальных передаточных документов помесячно</t>
    </r>
  </si>
  <si>
    <t>Расчет тарифа за Отоп. и НГВ (руб./м2)</t>
  </si>
  <si>
    <t>Жил. пом. (Отоп. и НГВ)</t>
  </si>
  <si>
    <t>Нежил. пом. (Отоп.)</t>
  </si>
  <si>
    <t>Площадь для расчета тарифа за Отоп. и НГВ (м2)</t>
  </si>
  <si>
    <t>1 м3 (руб./м3)</t>
  </si>
  <si>
    <t>Итого (руб.)</t>
  </si>
  <si>
    <t>Зимний</t>
  </si>
  <si>
    <t>Летний</t>
  </si>
  <si>
    <t xml:space="preserve">для Жил. и Нежил.= </t>
  </si>
  <si>
    <t xml:space="preserve">для Жил.= </t>
  </si>
  <si>
    <t>Тариф 2016г.</t>
  </si>
  <si>
    <t>Тариф 2017г.</t>
  </si>
  <si>
    <t>Тариф 2018г.</t>
  </si>
  <si>
    <t>Тариф 2019г.</t>
  </si>
  <si>
    <t>Тариф 2020г.</t>
  </si>
  <si>
    <t xml:space="preserve">(по данным МРГ в разрезе счетов-фактур, накладных, </t>
  </si>
  <si>
    <t>универсальных передаточных документов помесячно)</t>
  </si>
  <si>
    <t>Потребление ГАЗА крышной котельной ТСЖ "Успех"</t>
  </si>
  <si>
    <t>по адресу: г. Рязань, ул. Весенняя, д. 18, корп. 1</t>
  </si>
  <si>
    <t>за период с 01.01.2016г. по 31.12.2020г.</t>
  </si>
  <si>
    <r>
      <rPr>
        <b/>
        <sz val="14"/>
        <rFont val="Times New Roman"/>
        <family val="1"/>
        <charset val="204"/>
      </rPr>
      <t xml:space="preserve">1). </t>
    </r>
    <r>
      <rPr>
        <b/>
        <sz val="14"/>
        <color rgb="FFFF0000"/>
        <rFont val="Times New Roman"/>
        <family val="1"/>
        <charset val="204"/>
      </rPr>
      <t>Зимний период</t>
    </r>
    <r>
      <rPr>
        <sz val="14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Отоп. и НГВ     </t>
    </r>
  </si>
  <si>
    <r>
      <rPr>
        <b/>
        <sz val="14"/>
        <rFont val="Times New Roman"/>
        <family val="1"/>
        <charset val="204"/>
      </rPr>
      <t xml:space="preserve">2). </t>
    </r>
    <r>
      <rPr>
        <b/>
        <sz val="14"/>
        <color rgb="FFFF0000"/>
        <rFont val="Times New Roman"/>
        <family val="1"/>
        <charset val="204"/>
      </rPr>
      <t>Летний период</t>
    </r>
    <r>
      <rPr>
        <sz val="14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НГВ</t>
    </r>
  </si>
  <si>
    <t>Янв</t>
  </si>
  <si>
    <t>Фев</t>
  </si>
  <si>
    <t>Мар</t>
  </si>
  <si>
    <t>Апр</t>
  </si>
  <si>
    <t>Июн</t>
  </si>
  <si>
    <t>Июл</t>
  </si>
  <si>
    <t>Авг</t>
  </si>
  <si>
    <t>Сен</t>
  </si>
  <si>
    <t>Окт</t>
  </si>
  <si>
    <t>Ноя</t>
  </si>
  <si>
    <t>Дек</t>
  </si>
  <si>
    <t>Тариф за Отоп. и НГВ (руб./м2)</t>
  </si>
  <si>
    <t>Расчет тарифа за Отоп. и НГВ</t>
  </si>
  <si>
    <t>Площадь для расчета тарифа (м2)</t>
  </si>
  <si>
    <t>крышной котельной ТСЖ "Успех"</t>
  </si>
  <si>
    <t>Потребление ГАЗА</t>
  </si>
  <si>
    <t>Итого</t>
  </si>
  <si>
    <t>Всего</t>
  </si>
  <si>
    <t xml:space="preserve">для Жил. и Нежил. помещ.= </t>
  </si>
  <si>
    <t xml:space="preserve">для Жил. помещ.= </t>
  </si>
  <si>
    <t>Жил. пом.</t>
  </si>
  <si>
    <t>Нежил. пом.</t>
  </si>
  <si>
    <t>по адресу: г.Рязань, ул.Весенняя, д.18, корп.1</t>
  </si>
  <si>
    <r>
      <rPr>
        <b/>
        <sz val="14"/>
        <rFont val="Times New Roman"/>
        <family val="1"/>
        <charset val="204"/>
      </rPr>
      <t xml:space="preserve">2). </t>
    </r>
    <r>
      <rPr>
        <b/>
        <sz val="14"/>
        <color rgb="FFFF0000"/>
        <rFont val="Times New Roman"/>
        <family val="1"/>
        <charset val="204"/>
      </rPr>
      <t>Летний период</t>
    </r>
    <r>
      <rPr>
        <sz val="14"/>
        <rFont val="Times New Roman"/>
        <family val="1"/>
        <charset val="204"/>
      </rPr>
      <t>: НГВ</t>
    </r>
  </si>
  <si>
    <r>
      <rPr>
        <b/>
        <sz val="14"/>
        <rFont val="Times New Roman"/>
        <family val="1"/>
        <charset val="204"/>
      </rPr>
      <t xml:space="preserve">1). </t>
    </r>
    <r>
      <rPr>
        <b/>
        <sz val="14"/>
        <color rgb="FFFF0000"/>
        <rFont val="Times New Roman"/>
        <family val="1"/>
        <charset val="204"/>
      </rPr>
      <t>Зимний период</t>
    </r>
    <r>
      <rPr>
        <sz val="14"/>
        <rFont val="Times New Roman"/>
        <family val="1"/>
        <charset val="204"/>
      </rPr>
      <t>: Отоп. и НГВ</t>
    </r>
    <r>
      <rPr>
        <sz val="12"/>
        <rFont val="Times New Roman"/>
        <family val="1"/>
        <charset val="204"/>
      </rPr>
      <t xml:space="preserve"> </t>
    </r>
    <r>
      <rPr>
        <b/>
        <sz val="12"/>
        <color rgb="FFC00000"/>
        <rFont val="Times New Roman"/>
        <family val="1"/>
        <charset val="204"/>
      </rPr>
      <t>(до 1.12.19)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</t>
    </r>
  </si>
  <si>
    <t>м3</t>
  </si>
  <si>
    <t>руб./м3</t>
  </si>
  <si>
    <t>руб.</t>
  </si>
  <si>
    <t>2021г.</t>
  </si>
  <si>
    <t>Оплата</t>
  </si>
  <si>
    <t>(+) Долг / (-) Перепл</t>
  </si>
  <si>
    <t>(руб.)</t>
  </si>
  <si>
    <r>
      <t xml:space="preserve">Май </t>
    </r>
    <r>
      <rPr>
        <b/>
        <sz val="12"/>
        <color rgb="FFFF0000"/>
        <rFont val="Times New Roman"/>
        <family val="1"/>
        <charset val="204"/>
      </rPr>
      <t>(отопл отк 06.05.21)</t>
    </r>
  </si>
  <si>
    <t>за период с 01.01.2016г. по 30.04.2021г.</t>
  </si>
  <si>
    <t>Начало отопительного периода с 17.09.21г.</t>
  </si>
  <si>
    <t>Отопление отключена с 06.05.21г.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</si>
</sst>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1"/>
    <xf numFmtId="0" fontId="4" fillId="0" borderId="1"/>
    <xf numFmtId="0" fontId="5" fillId="0" borderId="1"/>
    <xf numFmtId="0" fontId="5" fillId="0" borderId="1"/>
  </cellStyleXfs>
  <cellXfs count="2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4" fontId="14" fillId="0" borderId="23" xfId="1" applyNumberFormat="1" applyFont="1" applyBorder="1" applyAlignment="1">
      <alignment horizontal="center" vertical="center" wrapText="1"/>
    </xf>
    <xf numFmtId="4" fontId="14" fillId="0" borderId="44" xfId="1" applyNumberFormat="1" applyFont="1" applyBorder="1" applyAlignment="1">
      <alignment horizontal="center" vertical="center" wrapText="1"/>
    </xf>
    <xf numFmtId="4" fontId="8" fillId="0" borderId="4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right" vertical="center"/>
    </xf>
    <xf numFmtId="2" fontId="9" fillId="0" borderId="2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/>
    </xf>
    <xf numFmtId="3" fontId="9" fillId="3" borderId="41" xfId="0" applyNumberFormat="1" applyFont="1" applyFill="1" applyBorder="1" applyAlignment="1">
      <alignment horizontal="right" vertical="center"/>
    </xf>
    <xf numFmtId="4" fontId="9" fillId="0" borderId="21" xfId="0" applyNumberFormat="1" applyFont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10" fontId="8" fillId="0" borderId="21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right" vertical="center" wrapText="1"/>
    </xf>
    <xf numFmtId="2" fontId="9" fillId="0" borderId="2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right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/>
    </xf>
    <xf numFmtId="3" fontId="8" fillId="0" borderId="15" xfId="0" applyNumberFormat="1" applyFont="1" applyBorder="1" applyAlignment="1">
      <alignment horizontal="right" vertical="center"/>
    </xf>
    <xf numFmtId="2" fontId="9" fillId="0" borderId="29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right" vertical="center"/>
    </xf>
    <xf numFmtId="4" fontId="15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center" vertical="center"/>
    </xf>
    <xf numFmtId="4" fontId="11" fillId="0" borderId="58" xfId="0" applyNumberFormat="1" applyFont="1" applyBorder="1" applyAlignment="1">
      <alignment horizontal="left" vertical="center" wrapText="1"/>
    </xf>
    <xf numFmtId="4" fontId="11" fillId="0" borderId="55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68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9" fillId="3" borderId="41" xfId="0" applyNumberFormat="1" applyFont="1" applyFill="1" applyBorder="1" applyAlignment="1">
      <alignment horizontal="center" vertical="center"/>
    </xf>
    <xf numFmtId="4" fontId="9" fillId="0" borderId="68" xfId="0" applyNumberFormat="1" applyFont="1" applyBorder="1" applyAlignment="1">
      <alignment horizontal="center" vertical="center"/>
    </xf>
    <xf numFmtId="4" fontId="9" fillId="0" borderId="70" xfId="0" applyNumberFormat="1" applyFont="1" applyBorder="1" applyAlignment="1">
      <alignment horizontal="center" vertical="center"/>
    </xf>
    <xf numFmtId="4" fontId="9" fillId="0" borderId="67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29" xfId="0" applyNumberFormat="1" applyFont="1" applyBorder="1" applyAlignment="1">
      <alignment horizontal="right" vertical="center"/>
    </xf>
    <xf numFmtId="0" fontId="24" fillId="2" borderId="29" xfId="0" applyFont="1" applyFill="1" applyBorder="1" applyAlignment="1">
      <alignment horizontal="center" vertical="center" wrapText="1"/>
    </xf>
    <xf numFmtId="4" fontId="9" fillId="0" borderId="41" xfId="0" applyNumberFormat="1" applyFont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14" fillId="0" borderId="72" xfId="1" applyNumberFormat="1" applyFont="1" applyBorder="1" applyAlignment="1">
      <alignment horizontal="center" vertical="center" wrapText="1"/>
    </xf>
    <xf numFmtId="4" fontId="8" fillId="2" borderId="40" xfId="0" applyNumberFormat="1" applyFont="1" applyFill="1" applyBorder="1" applyAlignment="1">
      <alignment horizontal="center" vertical="center" wrapText="1"/>
    </xf>
    <xf numFmtId="4" fontId="9" fillId="0" borderId="38" xfId="0" applyNumberFormat="1" applyFont="1" applyBorder="1" applyAlignment="1">
      <alignment horizontal="right" vertical="center"/>
    </xf>
    <xf numFmtId="4" fontId="9" fillId="0" borderId="39" xfId="0" applyNumberFormat="1" applyFont="1" applyBorder="1" applyAlignment="1">
      <alignment horizontal="right" vertical="center"/>
    </xf>
    <xf numFmtId="4" fontId="8" fillId="0" borderId="45" xfId="0" applyNumberFormat="1" applyFont="1" applyBorder="1" applyAlignment="1">
      <alignment horizontal="right" vertical="center" wrapText="1"/>
    </xf>
    <xf numFmtId="4" fontId="8" fillId="0" borderId="37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 wrapText="1"/>
    </xf>
    <xf numFmtId="4" fontId="8" fillId="0" borderId="22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 wrapText="1"/>
    </xf>
    <xf numFmtId="4" fontId="14" fillId="0" borderId="46" xfId="1" applyNumberFormat="1" applyFont="1" applyBorder="1" applyAlignment="1">
      <alignment horizontal="center" vertical="center" wrapText="1"/>
    </xf>
    <xf numFmtId="4" fontId="14" fillId="0" borderId="74" xfId="1" applyNumberFormat="1" applyFont="1" applyBorder="1" applyAlignment="1">
      <alignment horizontal="center" vertical="center" wrapText="1"/>
    </xf>
    <xf numFmtId="4" fontId="8" fillId="0" borderId="51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right" vertical="center"/>
    </xf>
    <xf numFmtId="0" fontId="9" fillId="3" borderId="68" xfId="0" applyFont="1" applyFill="1" applyBorder="1" applyAlignment="1">
      <alignment horizontal="center" vertical="center" wrapText="1"/>
    </xf>
    <xf numFmtId="4" fontId="9" fillId="0" borderId="41" xfId="0" applyNumberFormat="1" applyFont="1" applyBorder="1" applyAlignment="1">
      <alignment horizontal="center" vertical="center"/>
    </xf>
    <xf numFmtId="4" fontId="15" fillId="3" borderId="64" xfId="0" applyNumberFormat="1" applyFont="1" applyFill="1" applyBorder="1" applyAlignment="1">
      <alignment horizontal="center" vertical="center" textRotation="90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" fontId="15" fillId="0" borderId="57" xfId="0" applyNumberFormat="1" applyFont="1" applyFill="1" applyBorder="1" applyAlignment="1">
      <alignment horizontal="center" vertical="center" textRotation="90"/>
    </xf>
    <xf numFmtId="4" fontId="15" fillId="0" borderId="62" xfId="0" applyNumberFormat="1" applyFont="1" applyFill="1" applyBorder="1" applyAlignment="1">
      <alignment horizontal="center" vertical="center" textRotation="90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10" fillId="0" borderId="52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10" fillId="0" borderId="54" xfId="0" applyNumberFormat="1" applyFont="1" applyBorder="1" applyAlignment="1">
      <alignment horizontal="left" vertical="center" wrapText="1"/>
    </xf>
    <xf numFmtId="4" fontId="10" fillId="0" borderId="43" xfId="0" applyNumberFormat="1" applyFont="1" applyBorder="1" applyAlignment="1">
      <alignment horizontal="right" vertical="center" wrapText="1"/>
    </xf>
    <xf numFmtId="4" fontId="10" fillId="0" borderId="65" xfId="0" applyNumberFormat="1" applyFont="1" applyBorder="1" applyAlignment="1">
      <alignment horizontal="right" vertical="center" wrapText="1"/>
    </xf>
    <xf numFmtId="0" fontId="10" fillId="0" borderId="49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4" fontId="15" fillId="3" borderId="63" xfId="0" applyNumberFormat="1" applyFont="1" applyFill="1" applyBorder="1" applyAlignment="1">
      <alignment horizontal="center" vertical="center" textRotation="90"/>
    </xf>
    <xf numFmtId="4" fontId="15" fillId="3" borderId="57" xfId="0" applyNumberFormat="1" applyFont="1" applyFill="1" applyBorder="1" applyAlignment="1">
      <alignment horizontal="center" vertical="center" textRotation="90"/>
    </xf>
    <xf numFmtId="4" fontId="15" fillId="3" borderId="64" xfId="0" applyNumberFormat="1" applyFont="1" applyFill="1" applyBorder="1" applyAlignment="1">
      <alignment horizontal="center" vertical="center" textRotation="90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9" fillId="0" borderId="41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60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4" fontId="9" fillId="0" borderId="58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" fontId="9" fillId="0" borderId="59" xfId="0" applyNumberFormat="1" applyFont="1" applyBorder="1" applyAlignment="1">
      <alignment horizontal="center" vertical="center"/>
    </xf>
    <xf numFmtId="4" fontId="16" fillId="0" borderId="50" xfId="0" applyNumberFormat="1" applyFont="1" applyBorder="1" applyAlignment="1">
      <alignment horizontal="center" vertical="center" wrapText="1"/>
    </xf>
    <xf numFmtId="4" fontId="16" fillId="0" borderId="56" xfId="0" applyNumberFormat="1" applyFont="1" applyBorder="1" applyAlignment="1">
      <alignment horizontal="center" vertical="center" wrapText="1"/>
    </xf>
    <xf numFmtId="4" fontId="16" fillId="0" borderId="53" xfId="0" applyNumberFormat="1" applyFont="1" applyBorder="1" applyAlignment="1">
      <alignment horizontal="center" vertical="center" wrapText="1"/>
    </xf>
    <xf numFmtId="4" fontId="16" fillId="0" borderId="49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center" wrapText="1"/>
    </xf>
    <xf numFmtId="4" fontId="16" fillId="0" borderId="55" xfId="0" applyNumberFormat="1" applyFont="1" applyBorder="1" applyAlignment="1">
      <alignment horizontal="center" vertical="center" wrapText="1"/>
    </xf>
    <xf numFmtId="4" fontId="8" fillId="0" borderId="49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6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3" fontId="8" fillId="0" borderId="50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54" xfId="0" applyNumberFormat="1" applyFont="1" applyBorder="1" applyAlignment="1">
      <alignment horizontal="left" vertical="center" wrapText="1"/>
    </xf>
    <xf numFmtId="0" fontId="17" fillId="0" borderId="32" xfId="0" applyFont="1" applyFill="1" applyBorder="1" applyAlignment="1">
      <alignment horizontal="center" vertical="center" wrapText="1"/>
    </xf>
    <xf numFmtId="4" fontId="9" fillId="0" borderId="43" xfId="0" applyNumberFormat="1" applyFont="1" applyBorder="1" applyAlignment="1">
      <alignment horizontal="right" vertical="center" wrapText="1"/>
    </xf>
    <xf numFmtId="4" fontId="9" fillId="0" borderId="65" xfId="0" applyNumberFormat="1" applyFont="1" applyBorder="1" applyAlignment="1">
      <alignment horizontal="right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wrapText="1"/>
    </xf>
    <xf numFmtId="0" fontId="23" fillId="0" borderId="16" xfId="0" applyFont="1" applyBorder="1"/>
    <xf numFmtId="0" fontId="23" fillId="0" borderId="17" xfId="0" applyFont="1" applyBorder="1"/>
    <xf numFmtId="0" fontId="8" fillId="0" borderId="5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15" fillId="0" borderId="71" xfId="0" applyNumberFormat="1" applyFont="1" applyFill="1" applyBorder="1" applyAlignment="1">
      <alignment horizontal="center" vertical="center" textRotation="90"/>
    </xf>
    <xf numFmtId="4" fontId="15" fillId="0" borderId="64" xfId="0" applyNumberFormat="1" applyFont="1" applyFill="1" applyBorder="1" applyAlignment="1">
      <alignment horizontal="center" vertical="center" textRotation="90"/>
    </xf>
    <xf numFmtId="0" fontId="16" fillId="0" borderId="4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7" fillId="3" borderId="68" xfId="1" applyNumberFormat="1" applyFont="1" applyFill="1" applyBorder="1" applyAlignment="1">
      <alignment vertical="center"/>
    </xf>
    <xf numFmtId="3" fontId="27" fillId="3" borderId="1" xfId="1" applyNumberFormat="1" applyFont="1" applyFill="1" applyAlignment="1">
      <alignment vertical="center"/>
    </xf>
    <xf numFmtId="4" fontId="28" fillId="0" borderId="22" xfId="1" applyNumberFormat="1" applyFont="1" applyFill="1" applyBorder="1" applyAlignment="1">
      <alignment vertical="center"/>
    </xf>
    <xf numFmtId="4" fontId="28" fillId="0" borderId="35" xfId="1" applyNumberFormat="1" applyFont="1" applyFill="1" applyBorder="1" applyAlignment="1">
      <alignment vertical="center"/>
    </xf>
    <xf numFmtId="4" fontId="28" fillId="0" borderId="28" xfId="1" applyNumberFormat="1" applyFont="1" applyFill="1" applyBorder="1" applyAlignment="1">
      <alignment vertical="center"/>
    </xf>
    <xf numFmtId="3" fontId="29" fillId="3" borderId="1" xfId="1" applyNumberFormat="1" applyFont="1" applyFill="1" applyAlignment="1">
      <alignment vertical="center"/>
    </xf>
    <xf numFmtId="0" fontId="9" fillId="3" borderId="63" xfId="0" applyFont="1" applyFill="1" applyBorder="1" applyAlignment="1">
      <alignment horizontal="center" vertical="center" wrapText="1"/>
    </xf>
    <xf numFmtId="3" fontId="9" fillId="3" borderId="42" xfId="0" applyNumberFormat="1" applyFont="1" applyFill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3" fontId="29" fillId="3" borderId="43" xfId="0" applyNumberFormat="1" applyFont="1" applyFill="1" applyBorder="1" applyAlignment="1">
      <alignment vertical="center"/>
    </xf>
    <xf numFmtId="0" fontId="11" fillId="3" borderId="64" xfId="0" applyFont="1" applyFill="1" applyBorder="1" applyAlignment="1">
      <alignment vertical="center"/>
    </xf>
    <xf numFmtId="0" fontId="9" fillId="3" borderId="6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left" vertical="center"/>
    </xf>
    <xf numFmtId="4" fontId="9" fillId="3" borderId="64" xfId="0" applyNumberFormat="1" applyFont="1" applyFill="1" applyBorder="1" applyAlignment="1">
      <alignment vertical="center"/>
    </xf>
    <xf numFmtId="4" fontId="9" fillId="0" borderId="64" xfId="0" applyNumberFormat="1" applyFont="1" applyBorder="1" applyAlignment="1">
      <alignment vertical="center"/>
    </xf>
    <xf numFmtId="4" fontId="9" fillId="3" borderId="63" xfId="0" applyNumberFormat="1" applyFont="1" applyFill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0" fontId="29" fillId="3" borderId="64" xfId="0" applyFont="1" applyFill="1" applyBorder="1" applyAlignment="1">
      <alignment horizontal="left" vertical="center"/>
    </xf>
    <xf numFmtId="4" fontId="9" fillId="3" borderId="43" xfId="0" applyNumberFormat="1" applyFont="1" applyFill="1" applyBorder="1" applyAlignment="1">
      <alignment horizontal="center" vertical="center"/>
    </xf>
    <xf numFmtId="4" fontId="9" fillId="0" borderId="64" xfId="0" applyNumberFormat="1" applyFont="1" applyBorder="1" applyAlignment="1">
      <alignment horizontal="center" vertical="center"/>
    </xf>
    <xf numFmtId="4" fontId="9" fillId="3" borderId="42" xfId="0" applyNumberFormat="1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vertical="center"/>
    </xf>
  </cellXfs>
  <cellStyles count="5">
    <cellStyle name="Обычный" xfId="0" builtinId="0"/>
    <cellStyle name="Обычный 2" xfId="2"/>
    <cellStyle name="Обычный 3" xfId="3"/>
    <cellStyle name="Обычный 4" xfId="1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zoomScale="130" zoomScaleNormal="130" workbookViewId="0">
      <selection activeCell="J7" sqref="J7"/>
    </sheetView>
  </sheetViews>
  <sheetFormatPr defaultColWidth="8.81640625" defaultRowHeight="12.5"/>
  <cols>
    <col min="1" max="1" width="5" style="1"/>
    <col min="2" max="2" width="8.81640625" style="1" customWidth="1"/>
    <col min="3" max="3" width="8.1796875" style="1" customWidth="1"/>
    <col min="4" max="4" width="9.90625" style="1" customWidth="1"/>
    <col min="5" max="5" width="8.1796875" style="1" customWidth="1"/>
    <col min="6" max="6" width="8.36328125" style="1" customWidth="1"/>
    <col min="7" max="7" width="7.1796875" style="2" customWidth="1"/>
    <col min="8" max="8" width="9" style="2" customWidth="1"/>
    <col min="9" max="16384" width="8.81640625" style="3"/>
  </cols>
  <sheetData>
    <row r="1" spans="1:8" s="24" customFormat="1" ht="13">
      <c r="A1" s="25" t="s">
        <v>397</v>
      </c>
      <c r="B1" s="26"/>
      <c r="C1" s="26"/>
      <c r="D1" s="26"/>
      <c r="E1" s="26"/>
      <c r="F1" s="26"/>
      <c r="G1" s="27"/>
      <c r="H1" s="27"/>
    </row>
    <row r="2" spans="1:8" s="24" customFormat="1" ht="13">
      <c r="A2" s="28" t="s">
        <v>398</v>
      </c>
      <c r="B2" s="26"/>
      <c r="C2" s="26"/>
      <c r="D2" s="26"/>
      <c r="E2" s="26"/>
      <c r="F2" s="26"/>
      <c r="G2" s="27"/>
      <c r="H2" s="27"/>
    </row>
    <row r="3" spans="1:8" s="24" customFormat="1" ht="13">
      <c r="A3" s="29"/>
      <c r="B3" s="26"/>
      <c r="C3" s="26"/>
      <c r="D3" s="26"/>
      <c r="E3" s="26"/>
      <c r="F3" s="26"/>
      <c r="G3" s="27"/>
      <c r="H3" s="27"/>
    </row>
    <row r="4" spans="1:8" s="24" customFormat="1" ht="13">
      <c r="A4" s="28" t="s">
        <v>399</v>
      </c>
      <c r="B4" s="26"/>
      <c r="C4" s="26"/>
      <c r="D4" s="26"/>
      <c r="E4" s="26"/>
      <c r="F4" s="26"/>
      <c r="G4" s="27"/>
      <c r="H4" s="27"/>
    </row>
    <row r="5" spans="1:8" ht="13" thickBot="1"/>
    <row r="6" spans="1:8" s="11" customFormat="1" ht="55.75" customHeight="1" thickBot="1">
      <c r="A6" s="4" t="s">
        <v>0</v>
      </c>
      <c r="B6" s="5" t="s">
        <v>1</v>
      </c>
      <c r="C6" s="6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10" t="s">
        <v>7</v>
      </c>
    </row>
    <row r="7" spans="1:8" ht="13" thickBot="1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4" t="s">
        <v>14</v>
      </c>
      <c r="H7" s="15" t="s">
        <v>15</v>
      </c>
    </row>
    <row r="8" spans="1:8" ht="13" thickBot="1">
      <c r="A8" s="12" t="s">
        <v>16</v>
      </c>
      <c r="B8" s="13" t="s">
        <v>9</v>
      </c>
      <c r="C8" s="13" t="s">
        <v>10</v>
      </c>
      <c r="D8" s="13" t="s">
        <v>11</v>
      </c>
      <c r="E8" s="13" t="s">
        <v>17</v>
      </c>
      <c r="F8" s="13" t="s">
        <v>18</v>
      </c>
      <c r="G8" s="14" t="s">
        <v>19</v>
      </c>
      <c r="H8" s="15" t="s">
        <v>20</v>
      </c>
    </row>
    <row r="9" spans="1:8" ht="13" thickBot="1">
      <c r="A9" s="12" t="s">
        <v>21</v>
      </c>
      <c r="B9" s="13" t="s">
        <v>9</v>
      </c>
      <c r="C9" s="13" t="s">
        <v>10</v>
      </c>
      <c r="D9" s="13" t="s">
        <v>11</v>
      </c>
      <c r="E9" s="13" t="s">
        <v>22</v>
      </c>
      <c r="F9" s="13" t="s">
        <v>23</v>
      </c>
      <c r="G9" s="14" t="s">
        <v>24</v>
      </c>
      <c r="H9" s="15" t="s">
        <v>25</v>
      </c>
    </row>
    <row r="10" spans="1:8" ht="13" thickBot="1">
      <c r="A10" s="12" t="s">
        <v>26</v>
      </c>
      <c r="B10" s="13" t="s">
        <v>9</v>
      </c>
      <c r="C10" s="13" t="s">
        <v>10</v>
      </c>
      <c r="D10" s="13" t="s">
        <v>11</v>
      </c>
      <c r="E10" s="13" t="s">
        <v>27</v>
      </c>
      <c r="F10" s="13" t="s">
        <v>28</v>
      </c>
      <c r="G10" s="14" t="s">
        <v>29</v>
      </c>
      <c r="H10" s="15" t="s">
        <v>30</v>
      </c>
    </row>
    <row r="11" spans="1:8" ht="13" thickBot="1">
      <c r="A11" s="12" t="s">
        <v>31</v>
      </c>
      <c r="B11" s="13" t="s">
        <v>9</v>
      </c>
      <c r="C11" s="13" t="s">
        <v>10</v>
      </c>
      <c r="D11" s="13" t="s">
        <v>11</v>
      </c>
      <c r="E11" s="13" t="s">
        <v>32</v>
      </c>
      <c r="F11" s="13" t="s">
        <v>33</v>
      </c>
      <c r="G11" s="14" t="s">
        <v>34</v>
      </c>
      <c r="H11" s="15" t="s">
        <v>35</v>
      </c>
    </row>
    <row r="12" spans="1:8" ht="13" thickBot="1">
      <c r="A12" s="12" t="s">
        <v>36</v>
      </c>
      <c r="B12" s="13" t="s">
        <v>9</v>
      </c>
      <c r="C12" s="13" t="s">
        <v>10</v>
      </c>
      <c r="D12" s="13" t="s">
        <v>11</v>
      </c>
      <c r="E12" s="13" t="s">
        <v>37</v>
      </c>
      <c r="F12" s="13" t="s">
        <v>38</v>
      </c>
      <c r="G12" s="14" t="s">
        <v>39</v>
      </c>
      <c r="H12" s="15" t="s">
        <v>40</v>
      </c>
    </row>
    <row r="13" spans="1:8" ht="13" thickBot="1">
      <c r="A13" s="12" t="s">
        <v>41</v>
      </c>
      <c r="B13" s="13" t="s">
        <v>9</v>
      </c>
      <c r="C13" s="13" t="s">
        <v>10</v>
      </c>
      <c r="D13" s="13" t="s">
        <v>11</v>
      </c>
      <c r="E13" s="13" t="s">
        <v>42</v>
      </c>
      <c r="F13" s="13" t="s">
        <v>43</v>
      </c>
      <c r="G13" s="14" t="s">
        <v>44</v>
      </c>
      <c r="H13" s="15" t="s">
        <v>45</v>
      </c>
    </row>
    <row r="14" spans="1:8" ht="13" thickBot="1">
      <c r="A14" s="12" t="s">
        <v>46</v>
      </c>
      <c r="B14" s="13" t="s">
        <v>9</v>
      </c>
      <c r="C14" s="13" t="s">
        <v>10</v>
      </c>
      <c r="D14" s="13" t="s">
        <v>11</v>
      </c>
      <c r="E14" s="13" t="s">
        <v>47</v>
      </c>
      <c r="F14" s="13" t="s">
        <v>48</v>
      </c>
      <c r="G14" s="14" t="s">
        <v>49</v>
      </c>
      <c r="H14" s="15" t="s">
        <v>50</v>
      </c>
    </row>
    <row r="15" spans="1:8" ht="13" thickBot="1">
      <c r="A15" s="12" t="s">
        <v>51</v>
      </c>
      <c r="B15" s="13" t="s">
        <v>9</v>
      </c>
      <c r="C15" s="13" t="s">
        <v>10</v>
      </c>
      <c r="D15" s="13" t="s">
        <v>11</v>
      </c>
      <c r="E15" s="13" t="s">
        <v>52</v>
      </c>
      <c r="F15" s="13" t="s">
        <v>53</v>
      </c>
      <c r="G15" s="14" t="s">
        <v>54</v>
      </c>
      <c r="H15" s="15" t="s">
        <v>55</v>
      </c>
    </row>
    <row r="16" spans="1:8" ht="13" thickBot="1">
      <c r="A16" s="12" t="s">
        <v>56</v>
      </c>
      <c r="B16" s="13" t="s">
        <v>9</v>
      </c>
      <c r="C16" s="13" t="s">
        <v>10</v>
      </c>
      <c r="D16" s="13" t="s">
        <v>11</v>
      </c>
      <c r="E16" s="13" t="s">
        <v>57</v>
      </c>
      <c r="F16" s="13" t="s">
        <v>58</v>
      </c>
      <c r="G16" s="14" t="s">
        <v>59</v>
      </c>
      <c r="H16" s="15" t="s">
        <v>60</v>
      </c>
    </row>
    <row r="17" spans="1:8" ht="13" thickBot="1">
      <c r="A17" s="12" t="s">
        <v>61</v>
      </c>
      <c r="B17" s="13" t="s">
        <v>9</v>
      </c>
      <c r="C17" s="13" t="s">
        <v>10</v>
      </c>
      <c r="D17" s="13" t="s">
        <v>11</v>
      </c>
      <c r="E17" s="13" t="s">
        <v>62</v>
      </c>
      <c r="F17" s="13" t="s">
        <v>63</v>
      </c>
      <c r="G17" s="14" t="s">
        <v>64</v>
      </c>
      <c r="H17" s="15" t="s">
        <v>65</v>
      </c>
    </row>
    <row r="18" spans="1:8" ht="13" thickBot="1">
      <c r="A18" s="12" t="s">
        <v>66</v>
      </c>
      <c r="B18" s="13" t="s">
        <v>9</v>
      </c>
      <c r="C18" s="13" t="s">
        <v>10</v>
      </c>
      <c r="D18" s="13" t="s">
        <v>11</v>
      </c>
      <c r="E18" s="13" t="s">
        <v>67</v>
      </c>
      <c r="F18" s="13" t="s">
        <v>68</v>
      </c>
      <c r="G18" s="14" t="s">
        <v>69</v>
      </c>
      <c r="H18" s="15" t="s">
        <v>70</v>
      </c>
    </row>
    <row r="19" spans="1:8" ht="13" thickBot="1">
      <c r="A19" s="12" t="s">
        <v>71</v>
      </c>
      <c r="B19" s="13" t="s">
        <v>9</v>
      </c>
      <c r="C19" s="13" t="s">
        <v>10</v>
      </c>
      <c r="D19" s="13" t="s">
        <v>11</v>
      </c>
      <c r="E19" s="13" t="s">
        <v>72</v>
      </c>
      <c r="F19" s="13" t="s">
        <v>73</v>
      </c>
      <c r="G19" s="14" t="s">
        <v>74</v>
      </c>
      <c r="H19" s="15" t="s">
        <v>75</v>
      </c>
    </row>
    <row r="20" spans="1:8" ht="13" thickBot="1">
      <c r="A20" s="12" t="s">
        <v>76</v>
      </c>
      <c r="B20" s="13" t="s">
        <v>9</v>
      </c>
      <c r="C20" s="13" t="s">
        <v>10</v>
      </c>
      <c r="D20" s="13" t="s">
        <v>11</v>
      </c>
      <c r="E20" s="13" t="s">
        <v>77</v>
      </c>
      <c r="F20" s="13" t="s">
        <v>78</v>
      </c>
      <c r="G20" s="14" t="s">
        <v>79</v>
      </c>
      <c r="H20" s="15" t="s">
        <v>80</v>
      </c>
    </row>
    <row r="21" spans="1:8" ht="13" thickBot="1">
      <c r="A21" s="12" t="s">
        <v>81</v>
      </c>
      <c r="B21" s="13" t="s">
        <v>9</v>
      </c>
      <c r="C21" s="13" t="s">
        <v>10</v>
      </c>
      <c r="D21" s="13" t="s">
        <v>11</v>
      </c>
      <c r="E21" s="13" t="s">
        <v>82</v>
      </c>
      <c r="F21" s="13" t="s">
        <v>83</v>
      </c>
      <c r="G21" s="14" t="s">
        <v>84</v>
      </c>
      <c r="H21" s="15" t="s">
        <v>85</v>
      </c>
    </row>
    <row r="22" spans="1:8" ht="13" thickBot="1">
      <c r="A22" s="12" t="s">
        <v>86</v>
      </c>
      <c r="B22" s="13" t="s">
        <v>9</v>
      </c>
      <c r="C22" s="13" t="s">
        <v>10</v>
      </c>
      <c r="D22" s="13" t="s">
        <v>11</v>
      </c>
      <c r="E22" s="13" t="s">
        <v>87</v>
      </c>
      <c r="F22" s="13" t="s">
        <v>88</v>
      </c>
      <c r="G22" s="14" t="s">
        <v>89</v>
      </c>
      <c r="H22" s="15" t="s">
        <v>90</v>
      </c>
    </row>
    <row r="23" spans="1:8" ht="13" thickBot="1">
      <c r="A23" s="12" t="s">
        <v>91</v>
      </c>
      <c r="B23" s="13" t="s">
        <v>9</v>
      </c>
      <c r="C23" s="13" t="s">
        <v>10</v>
      </c>
      <c r="D23" s="13" t="s">
        <v>11</v>
      </c>
      <c r="E23" s="13" t="s">
        <v>92</v>
      </c>
      <c r="F23" s="13" t="s">
        <v>93</v>
      </c>
      <c r="G23" s="14" t="s">
        <v>94</v>
      </c>
      <c r="H23" s="15" t="s">
        <v>95</v>
      </c>
    </row>
    <row r="24" spans="1:8" ht="13" thickBot="1">
      <c r="A24" s="12" t="s">
        <v>96</v>
      </c>
      <c r="B24" s="13" t="s">
        <v>9</v>
      </c>
      <c r="C24" s="13" t="s">
        <v>10</v>
      </c>
      <c r="D24" s="13" t="s">
        <v>11</v>
      </c>
      <c r="E24" s="13" t="s">
        <v>97</v>
      </c>
      <c r="F24" s="13" t="s">
        <v>98</v>
      </c>
      <c r="G24" s="14" t="s">
        <v>99</v>
      </c>
      <c r="H24" s="15" t="s">
        <v>100</v>
      </c>
    </row>
    <row r="25" spans="1:8" ht="13" thickBot="1">
      <c r="A25" s="12" t="s">
        <v>101</v>
      </c>
      <c r="B25" s="13" t="s">
        <v>9</v>
      </c>
      <c r="C25" s="13" t="s">
        <v>10</v>
      </c>
      <c r="D25" s="13" t="s">
        <v>11</v>
      </c>
      <c r="E25" s="13" t="s">
        <v>102</v>
      </c>
      <c r="F25" s="13" t="s">
        <v>103</v>
      </c>
      <c r="G25" s="14" t="s">
        <v>104</v>
      </c>
      <c r="H25" s="15" t="s">
        <v>105</v>
      </c>
    </row>
    <row r="26" spans="1:8" ht="13" thickBot="1">
      <c r="A26" s="12" t="s">
        <v>106</v>
      </c>
      <c r="B26" s="13" t="s">
        <v>9</v>
      </c>
      <c r="C26" s="13" t="s">
        <v>10</v>
      </c>
      <c r="D26" s="13" t="s">
        <v>11</v>
      </c>
      <c r="E26" s="13" t="s">
        <v>107</v>
      </c>
      <c r="F26" s="13" t="s">
        <v>108</v>
      </c>
      <c r="G26" s="14" t="s">
        <v>109</v>
      </c>
      <c r="H26" s="15" t="s">
        <v>110</v>
      </c>
    </row>
    <row r="27" spans="1:8" ht="13" thickBot="1">
      <c r="A27" s="12" t="s">
        <v>111</v>
      </c>
      <c r="B27" s="13" t="s">
        <v>9</v>
      </c>
      <c r="C27" s="13" t="s">
        <v>10</v>
      </c>
      <c r="D27" s="13" t="s">
        <v>11</v>
      </c>
      <c r="E27" s="13" t="s">
        <v>112</v>
      </c>
      <c r="F27" s="13" t="s">
        <v>113</v>
      </c>
      <c r="G27" s="14" t="s">
        <v>114</v>
      </c>
      <c r="H27" s="15" t="s">
        <v>115</v>
      </c>
    </row>
    <row r="28" spans="1:8" ht="13" thickBot="1">
      <c r="A28" s="12" t="s">
        <v>116</v>
      </c>
      <c r="B28" s="13" t="s">
        <v>9</v>
      </c>
      <c r="C28" s="13" t="s">
        <v>10</v>
      </c>
      <c r="D28" s="13" t="s">
        <v>11</v>
      </c>
      <c r="E28" s="13" t="s">
        <v>117</v>
      </c>
      <c r="F28" s="13" t="s">
        <v>118</v>
      </c>
      <c r="G28" s="14" t="s">
        <v>119</v>
      </c>
      <c r="H28" s="15" t="s">
        <v>120</v>
      </c>
    </row>
    <row r="29" spans="1:8" ht="13" thickBot="1">
      <c r="A29" s="12" t="s">
        <v>121</v>
      </c>
      <c r="B29" s="13" t="s">
        <v>9</v>
      </c>
      <c r="C29" s="13" t="s">
        <v>10</v>
      </c>
      <c r="D29" s="13" t="s">
        <v>11</v>
      </c>
      <c r="E29" s="13" t="s">
        <v>122</v>
      </c>
      <c r="F29" s="13" t="s">
        <v>123</v>
      </c>
      <c r="G29" s="14" t="s">
        <v>124</v>
      </c>
      <c r="H29" s="15" t="s">
        <v>125</v>
      </c>
    </row>
    <row r="30" spans="1:8" ht="13" thickBot="1">
      <c r="A30" s="12" t="s">
        <v>126</v>
      </c>
      <c r="B30" s="13" t="s">
        <v>9</v>
      </c>
      <c r="C30" s="13" t="s">
        <v>10</v>
      </c>
      <c r="D30" s="13" t="s">
        <v>11</v>
      </c>
      <c r="E30" s="13" t="s">
        <v>127</v>
      </c>
      <c r="F30" s="13" t="s">
        <v>128</v>
      </c>
      <c r="G30" s="14" t="s">
        <v>129</v>
      </c>
      <c r="H30" s="15" t="s">
        <v>130</v>
      </c>
    </row>
    <row r="31" spans="1:8" ht="13" thickBot="1">
      <c r="A31" s="12" t="s">
        <v>131</v>
      </c>
      <c r="B31" s="13" t="s">
        <v>9</v>
      </c>
      <c r="C31" s="13" t="s">
        <v>10</v>
      </c>
      <c r="D31" s="13" t="s">
        <v>132</v>
      </c>
      <c r="E31" s="13" t="s">
        <v>133</v>
      </c>
      <c r="F31" s="13" t="s">
        <v>134</v>
      </c>
      <c r="G31" s="14" t="s">
        <v>135</v>
      </c>
      <c r="H31" s="15" t="s">
        <v>136</v>
      </c>
    </row>
    <row r="32" spans="1:8" ht="13" thickBot="1">
      <c r="A32" s="12" t="s">
        <v>137</v>
      </c>
      <c r="B32" s="13" t="s">
        <v>9</v>
      </c>
      <c r="C32" s="13" t="s">
        <v>10</v>
      </c>
      <c r="D32" s="13" t="s">
        <v>132</v>
      </c>
      <c r="E32" s="13" t="s">
        <v>138</v>
      </c>
      <c r="F32" s="13" t="s">
        <v>139</v>
      </c>
      <c r="G32" s="14" t="s">
        <v>140</v>
      </c>
      <c r="H32" s="15" t="s">
        <v>141</v>
      </c>
    </row>
    <row r="33" spans="1:8" ht="13" thickBot="1">
      <c r="A33" s="12" t="s">
        <v>142</v>
      </c>
      <c r="B33" s="13" t="s">
        <v>9</v>
      </c>
      <c r="C33" s="13" t="s">
        <v>10</v>
      </c>
      <c r="D33" s="13" t="s">
        <v>132</v>
      </c>
      <c r="E33" s="13" t="s">
        <v>143</v>
      </c>
      <c r="F33" s="13" t="s">
        <v>144</v>
      </c>
      <c r="G33" s="14" t="s">
        <v>145</v>
      </c>
      <c r="H33" s="15" t="s">
        <v>146</v>
      </c>
    </row>
    <row r="34" spans="1:8" ht="13" thickBot="1">
      <c r="A34" s="12" t="s">
        <v>147</v>
      </c>
      <c r="B34" s="13" t="s">
        <v>9</v>
      </c>
      <c r="C34" s="13" t="s">
        <v>10</v>
      </c>
      <c r="D34" s="13" t="s">
        <v>132</v>
      </c>
      <c r="E34" s="13" t="s">
        <v>148</v>
      </c>
      <c r="F34" s="13" t="s">
        <v>149</v>
      </c>
      <c r="G34" s="14" t="s">
        <v>150</v>
      </c>
      <c r="H34" s="15" t="s">
        <v>151</v>
      </c>
    </row>
    <row r="35" spans="1:8" ht="13" thickBot="1">
      <c r="A35" s="12" t="s">
        <v>152</v>
      </c>
      <c r="B35" s="13" t="s">
        <v>9</v>
      </c>
      <c r="C35" s="13" t="s">
        <v>10</v>
      </c>
      <c r="D35" s="13" t="s">
        <v>132</v>
      </c>
      <c r="E35" s="13" t="s">
        <v>153</v>
      </c>
      <c r="F35" s="13" t="s">
        <v>154</v>
      </c>
      <c r="G35" s="14" t="s">
        <v>155</v>
      </c>
      <c r="H35" s="15" t="s">
        <v>156</v>
      </c>
    </row>
    <row r="36" spans="1:8" ht="13" thickBot="1">
      <c r="A36" s="12" t="s">
        <v>157</v>
      </c>
      <c r="B36" s="13" t="s">
        <v>9</v>
      </c>
      <c r="C36" s="13" t="s">
        <v>10</v>
      </c>
      <c r="D36" s="13" t="s">
        <v>132</v>
      </c>
      <c r="E36" s="13" t="s">
        <v>158</v>
      </c>
      <c r="F36" s="13" t="s">
        <v>159</v>
      </c>
      <c r="G36" s="14" t="s">
        <v>160</v>
      </c>
      <c r="H36" s="15" t="s">
        <v>161</v>
      </c>
    </row>
    <row r="37" spans="1:8" ht="13" thickBot="1">
      <c r="A37" s="12" t="s">
        <v>162</v>
      </c>
      <c r="B37" s="13" t="s">
        <v>9</v>
      </c>
      <c r="C37" s="13" t="s">
        <v>10</v>
      </c>
      <c r="D37" s="13" t="s">
        <v>132</v>
      </c>
      <c r="E37" s="13" t="s">
        <v>163</v>
      </c>
      <c r="F37" s="13" t="s">
        <v>164</v>
      </c>
      <c r="G37" s="14" t="s">
        <v>165</v>
      </c>
      <c r="H37" s="15" t="s">
        <v>166</v>
      </c>
    </row>
    <row r="38" spans="1:8" ht="13" thickBot="1">
      <c r="A38" s="12" t="s">
        <v>167</v>
      </c>
      <c r="B38" s="13" t="s">
        <v>9</v>
      </c>
      <c r="C38" s="13" t="s">
        <v>10</v>
      </c>
      <c r="D38" s="13" t="s">
        <v>132</v>
      </c>
      <c r="E38" s="13" t="s">
        <v>168</v>
      </c>
      <c r="F38" s="13" t="s">
        <v>169</v>
      </c>
      <c r="G38" s="14" t="s">
        <v>170</v>
      </c>
      <c r="H38" s="15" t="s">
        <v>171</v>
      </c>
    </row>
    <row r="39" spans="1:8" ht="13" thickBot="1">
      <c r="A39" s="12" t="s">
        <v>172</v>
      </c>
      <c r="B39" s="13" t="s">
        <v>9</v>
      </c>
      <c r="C39" s="13" t="s">
        <v>10</v>
      </c>
      <c r="D39" s="13" t="s">
        <v>132</v>
      </c>
      <c r="E39" s="13" t="s">
        <v>173</v>
      </c>
      <c r="F39" s="13" t="s">
        <v>174</v>
      </c>
      <c r="G39" s="14" t="s">
        <v>175</v>
      </c>
      <c r="H39" s="15" t="s">
        <v>176</v>
      </c>
    </row>
    <row r="40" spans="1:8" ht="13" thickBot="1">
      <c r="A40" s="12" t="s">
        <v>177</v>
      </c>
      <c r="B40" s="13" t="s">
        <v>9</v>
      </c>
      <c r="C40" s="13" t="s">
        <v>10</v>
      </c>
      <c r="D40" s="13" t="s">
        <v>132</v>
      </c>
      <c r="E40" s="13" t="s">
        <v>178</v>
      </c>
      <c r="F40" s="13" t="s">
        <v>179</v>
      </c>
      <c r="G40" s="14" t="s">
        <v>180</v>
      </c>
      <c r="H40" s="15" t="s">
        <v>181</v>
      </c>
    </row>
    <row r="41" spans="1:8" ht="13" thickBot="1">
      <c r="A41" s="12" t="s">
        <v>182</v>
      </c>
      <c r="B41" s="13" t="s">
        <v>9</v>
      </c>
      <c r="C41" s="13" t="s">
        <v>10</v>
      </c>
      <c r="D41" s="13" t="s">
        <v>132</v>
      </c>
      <c r="E41" s="13" t="s">
        <v>183</v>
      </c>
      <c r="F41" s="13" t="s">
        <v>184</v>
      </c>
      <c r="G41" s="14" t="s">
        <v>185</v>
      </c>
      <c r="H41" s="15" t="s">
        <v>186</v>
      </c>
    </row>
    <row r="42" spans="1:8" ht="13" thickBot="1">
      <c r="A42" s="12" t="s">
        <v>187</v>
      </c>
      <c r="B42" s="13" t="s">
        <v>9</v>
      </c>
      <c r="C42" s="13" t="s">
        <v>10</v>
      </c>
      <c r="D42" s="13" t="s">
        <v>132</v>
      </c>
      <c r="E42" s="13" t="s">
        <v>188</v>
      </c>
      <c r="F42" s="13" t="s">
        <v>189</v>
      </c>
      <c r="G42" s="14" t="s">
        <v>190</v>
      </c>
      <c r="H42" s="15" t="s">
        <v>191</v>
      </c>
    </row>
    <row r="43" spans="1:8" ht="13" thickBot="1">
      <c r="A43" s="12" t="s">
        <v>192</v>
      </c>
      <c r="B43" s="13" t="s">
        <v>9</v>
      </c>
      <c r="C43" s="13" t="s">
        <v>10</v>
      </c>
      <c r="D43" s="13" t="s">
        <v>132</v>
      </c>
      <c r="E43" s="13" t="s">
        <v>193</v>
      </c>
      <c r="F43" s="13" t="s">
        <v>194</v>
      </c>
      <c r="G43" s="14" t="s">
        <v>195</v>
      </c>
      <c r="H43" s="15" t="s">
        <v>196</v>
      </c>
    </row>
    <row r="44" spans="1:8" ht="13" thickBot="1">
      <c r="A44" s="12" t="s">
        <v>197</v>
      </c>
      <c r="B44" s="13" t="s">
        <v>9</v>
      </c>
      <c r="C44" s="13" t="s">
        <v>10</v>
      </c>
      <c r="D44" s="13" t="s">
        <v>132</v>
      </c>
      <c r="E44" s="13" t="s">
        <v>198</v>
      </c>
      <c r="F44" s="13" t="s">
        <v>199</v>
      </c>
      <c r="G44" s="14" t="s">
        <v>200</v>
      </c>
      <c r="H44" s="15" t="s">
        <v>201</v>
      </c>
    </row>
    <row r="45" spans="1:8" ht="13" thickBot="1">
      <c r="A45" s="12" t="s">
        <v>202</v>
      </c>
      <c r="B45" s="13" t="s">
        <v>9</v>
      </c>
      <c r="C45" s="13" t="s">
        <v>10</v>
      </c>
      <c r="D45" s="13" t="s">
        <v>132</v>
      </c>
      <c r="E45" s="13" t="s">
        <v>203</v>
      </c>
      <c r="F45" s="13" t="s">
        <v>204</v>
      </c>
      <c r="G45" s="14" t="s">
        <v>205</v>
      </c>
      <c r="H45" s="15" t="s">
        <v>206</v>
      </c>
    </row>
    <row r="46" spans="1:8" ht="13" thickBot="1">
      <c r="A46" s="12" t="s">
        <v>207</v>
      </c>
      <c r="B46" s="13" t="s">
        <v>9</v>
      </c>
      <c r="C46" s="13" t="s">
        <v>10</v>
      </c>
      <c r="D46" s="13" t="s">
        <v>132</v>
      </c>
      <c r="E46" s="13" t="s">
        <v>208</v>
      </c>
      <c r="F46" s="13" t="s">
        <v>209</v>
      </c>
      <c r="G46" s="14" t="s">
        <v>210</v>
      </c>
      <c r="H46" s="15" t="s">
        <v>211</v>
      </c>
    </row>
    <row r="47" spans="1:8" ht="13" thickBot="1">
      <c r="A47" s="12" t="s">
        <v>212</v>
      </c>
      <c r="B47" s="13" t="s">
        <v>9</v>
      </c>
      <c r="C47" s="13" t="s">
        <v>10</v>
      </c>
      <c r="D47" s="13" t="s">
        <v>132</v>
      </c>
      <c r="E47" s="13" t="s">
        <v>213</v>
      </c>
      <c r="F47" s="13" t="s">
        <v>214</v>
      </c>
      <c r="G47" s="14" t="s">
        <v>215</v>
      </c>
      <c r="H47" s="15" t="s">
        <v>216</v>
      </c>
    </row>
    <row r="48" spans="1:8" ht="13" thickBot="1">
      <c r="A48" s="12" t="s">
        <v>217</v>
      </c>
      <c r="B48" s="13" t="s">
        <v>9</v>
      </c>
      <c r="C48" s="13" t="s">
        <v>10</v>
      </c>
      <c r="D48" s="13" t="s">
        <v>132</v>
      </c>
      <c r="E48" s="13" t="s">
        <v>218</v>
      </c>
      <c r="F48" s="13" t="s">
        <v>219</v>
      </c>
      <c r="G48" s="14" t="s">
        <v>220</v>
      </c>
      <c r="H48" s="15" t="s">
        <v>221</v>
      </c>
    </row>
    <row r="49" spans="1:8" ht="13" thickBot="1">
      <c r="A49" s="12" t="s">
        <v>222</v>
      </c>
      <c r="B49" s="13" t="s">
        <v>9</v>
      </c>
      <c r="C49" s="13" t="s">
        <v>10</v>
      </c>
      <c r="D49" s="13" t="s">
        <v>132</v>
      </c>
      <c r="E49" s="13" t="s">
        <v>223</v>
      </c>
      <c r="F49" s="13" t="s">
        <v>224</v>
      </c>
      <c r="G49" s="14" t="s">
        <v>225</v>
      </c>
      <c r="H49" s="15" t="s">
        <v>226</v>
      </c>
    </row>
    <row r="51" spans="1:8" ht="54" customHeight="1" thickBot="1">
      <c r="A51" s="16" t="s">
        <v>227</v>
      </c>
      <c r="B51" s="17" t="s">
        <v>1</v>
      </c>
      <c r="C51" s="18" t="s">
        <v>2</v>
      </c>
      <c r="D51" s="19" t="s">
        <v>3</v>
      </c>
      <c r="E51" s="20" t="s">
        <v>228</v>
      </c>
      <c r="F51" s="8" t="s">
        <v>5</v>
      </c>
      <c r="G51" s="9" t="s">
        <v>6</v>
      </c>
      <c r="H51" s="21" t="s">
        <v>7</v>
      </c>
    </row>
    <row r="52" spans="1:8" ht="13" thickBot="1">
      <c r="A52" s="12" t="s">
        <v>229</v>
      </c>
      <c r="B52" s="13" t="s">
        <v>9</v>
      </c>
      <c r="C52" s="13" t="s">
        <v>10</v>
      </c>
      <c r="D52" s="13" t="s">
        <v>132</v>
      </c>
      <c r="E52" s="13" t="s">
        <v>230</v>
      </c>
      <c r="F52" s="13" t="s">
        <v>231</v>
      </c>
      <c r="G52" s="14" t="s">
        <v>232</v>
      </c>
      <c r="H52" s="15" t="s">
        <v>233</v>
      </c>
    </row>
    <row r="53" spans="1:8" ht="13" thickBot="1">
      <c r="A53" s="12" t="s">
        <v>234</v>
      </c>
      <c r="B53" s="13" t="s">
        <v>9</v>
      </c>
      <c r="C53" s="13" t="s">
        <v>10</v>
      </c>
      <c r="D53" s="13" t="s">
        <v>132</v>
      </c>
      <c r="E53" s="13" t="s">
        <v>235</v>
      </c>
      <c r="F53" s="13" t="s">
        <v>236</v>
      </c>
      <c r="G53" s="14" t="s">
        <v>237</v>
      </c>
      <c r="H53" s="15" t="s">
        <v>238</v>
      </c>
    </row>
    <row r="54" spans="1:8" ht="13" thickBot="1">
      <c r="A54" s="12" t="s">
        <v>239</v>
      </c>
      <c r="B54" s="13" t="s">
        <v>9</v>
      </c>
      <c r="C54" s="13" t="s">
        <v>10</v>
      </c>
      <c r="D54" s="13" t="s">
        <v>132</v>
      </c>
      <c r="E54" s="13" t="s">
        <v>240</v>
      </c>
      <c r="F54" s="13" t="s">
        <v>241</v>
      </c>
      <c r="G54" s="14" t="s">
        <v>242</v>
      </c>
      <c r="H54" s="15" t="s">
        <v>243</v>
      </c>
    </row>
    <row r="55" spans="1:8" ht="13" thickBot="1">
      <c r="A55" s="12" t="s">
        <v>244</v>
      </c>
      <c r="B55" s="13" t="s">
        <v>9</v>
      </c>
      <c r="C55" s="13" t="s">
        <v>10</v>
      </c>
      <c r="D55" s="13" t="s">
        <v>132</v>
      </c>
      <c r="E55" s="13" t="s">
        <v>245</v>
      </c>
      <c r="F55" s="13" t="s">
        <v>246</v>
      </c>
      <c r="G55" s="14" t="s">
        <v>247</v>
      </c>
      <c r="H55" s="15" t="s">
        <v>248</v>
      </c>
    </row>
    <row r="56" spans="1:8" ht="13" thickBot="1">
      <c r="A56" s="12" t="s">
        <v>249</v>
      </c>
      <c r="B56" s="13" t="s">
        <v>9</v>
      </c>
      <c r="C56" s="13" t="s">
        <v>10</v>
      </c>
      <c r="D56" s="13" t="s">
        <v>132</v>
      </c>
      <c r="E56" s="13" t="s">
        <v>250</v>
      </c>
      <c r="F56" s="13" t="s">
        <v>251</v>
      </c>
      <c r="G56" s="14" t="s">
        <v>252</v>
      </c>
      <c r="H56" s="15" t="s">
        <v>253</v>
      </c>
    </row>
    <row r="57" spans="1:8" ht="13" thickBot="1">
      <c r="A57" s="12" t="s">
        <v>254</v>
      </c>
      <c r="B57" s="13" t="s">
        <v>9</v>
      </c>
      <c r="C57" s="13" t="s">
        <v>10</v>
      </c>
      <c r="D57" s="13" t="s">
        <v>132</v>
      </c>
      <c r="E57" s="13" t="s">
        <v>255</v>
      </c>
      <c r="F57" s="13" t="s">
        <v>256</v>
      </c>
      <c r="G57" s="14" t="s">
        <v>257</v>
      </c>
      <c r="H57" s="15" t="s">
        <v>258</v>
      </c>
    </row>
    <row r="58" spans="1:8" ht="13" thickBot="1">
      <c r="A58" s="12" t="s">
        <v>259</v>
      </c>
      <c r="B58" s="13" t="s">
        <v>9</v>
      </c>
      <c r="C58" s="13" t="s">
        <v>10</v>
      </c>
      <c r="D58" s="13" t="s">
        <v>132</v>
      </c>
      <c r="E58" s="13" t="s">
        <v>260</v>
      </c>
      <c r="F58" s="13" t="s">
        <v>261</v>
      </c>
      <c r="G58" s="14" t="s">
        <v>262</v>
      </c>
      <c r="H58" s="15" t="s">
        <v>263</v>
      </c>
    </row>
    <row r="59" spans="1:8" ht="13" thickBot="1">
      <c r="A59" s="12" t="s">
        <v>264</v>
      </c>
      <c r="B59" s="13" t="s">
        <v>9</v>
      </c>
      <c r="C59" s="13" t="s">
        <v>10</v>
      </c>
      <c r="D59" s="13" t="s">
        <v>132</v>
      </c>
      <c r="E59" s="13" t="s">
        <v>265</v>
      </c>
      <c r="F59" s="13" t="s">
        <v>266</v>
      </c>
      <c r="G59" s="14" t="s">
        <v>267</v>
      </c>
      <c r="H59" s="15" t="s">
        <v>268</v>
      </c>
    </row>
    <row r="60" spans="1:8" ht="13" thickBot="1">
      <c r="A60" s="12" t="s">
        <v>269</v>
      </c>
      <c r="B60" s="13" t="s">
        <v>9</v>
      </c>
      <c r="C60" s="13" t="s">
        <v>10</v>
      </c>
      <c r="D60" s="13" t="s">
        <v>132</v>
      </c>
      <c r="E60" s="13" t="s">
        <v>270</v>
      </c>
      <c r="F60" s="13" t="s">
        <v>271</v>
      </c>
      <c r="G60" s="14" t="s">
        <v>272</v>
      </c>
      <c r="H60" s="15" t="s">
        <v>273</v>
      </c>
    </row>
    <row r="61" spans="1:8" ht="13" thickBot="1">
      <c r="A61" s="12" t="s">
        <v>274</v>
      </c>
      <c r="B61" s="13" t="s">
        <v>9</v>
      </c>
      <c r="C61" s="13" t="s">
        <v>10</v>
      </c>
      <c r="D61" s="13" t="s">
        <v>132</v>
      </c>
      <c r="E61" s="13" t="s">
        <v>275</v>
      </c>
      <c r="F61" s="13" t="s">
        <v>276</v>
      </c>
      <c r="G61" s="14" t="s">
        <v>277</v>
      </c>
      <c r="H61" s="15" t="s">
        <v>278</v>
      </c>
    </row>
    <row r="62" spans="1:8" ht="13" thickBot="1">
      <c r="A62" s="12" t="s">
        <v>279</v>
      </c>
      <c r="B62" s="13" t="s">
        <v>9</v>
      </c>
      <c r="C62" s="13" t="s">
        <v>10</v>
      </c>
      <c r="D62" s="13" t="s">
        <v>132</v>
      </c>
      <c r="E62" s="13" t="s">
        <v>280</v>
      </c>
      <c r="F62" s="13" t="s">
        <v>281</v>
      </c>
      <c r="G62" s="14" t="s">
        <v>282</v>
      </c>
      <c r="H62" s="15" t="s">
        <v>283</v>
      </c>
    </row>
    <row r="63" spans="1:8" ht="13" thickBot="1">
      <c r="A63" s="12" t="s">
        <v>284</v>
      </c>
      <c r="B63" s="13" t="s">
        <v>9</v>
      </c>
      <c r="C63" s="13" t="s">
        <v>10</v>
      </c>
      <c r="D63" s="13" t="s">
        <v>132</v>
      </c>
      <c r="E63" s="13" t="s">
        <v>285</v>
      </c>
      <c r="F63" s="13" t="s">
        <v>286</v>
      </c>
      <c r="G63" s="14" t="s">
        <v>287</v>
      </c>
      <c r="H63" s="15" t="s">
        <v>288</v>
      </c>
    </row>
    <row r="64" spans="1:8" ht="13" thickBot="1">
      <c r="A64" s="12" t="s">
        <v>289</v>
      </c>
      <c r="B64" s="13" t="s">
        <v>9</v>
      </c>
      <c r="C64" s="13" t="s">
        <v>10</v>
      </c>
      <c r="D64" s="13" t="s">
        <v>132</v>
      </c>
      <c r="E64" s="13" t="s">
        <v>290</v>
      </c>
      <c r="F64" s="13" t="s">
        <v>291</v>
      </c>
      <c r="G64" s="14" t="s">
        <v>292</v>
      </c>
      <c r="H64" s="15" t="s">
        <v>293</v>
      </c>
    </row>
    <row r="65" spans="1:8" ht="13" thickBot="1">
      <c r="A65" s="12" t="s">
        <v>294</v>
      </c>
      <c r="B65" s="13" t="s">
        <v>9</v>
      </c>
      <c r="C65" s="13" t="s">
        <v>10</v>
      </c>
      <c r="D65" s="13" t="s">
        <v>132</v>
      </c>
      <c r="E65" s="13" t="s">
        <v>295</v>
      </c>
      <c r="F65" s="13" t="s">
        <v>296</v>
      </c>
      <c r="G65" s="14" t="s">
        <v>297</v>
      </c>
      <c r="H65" s="15" t="s">
        <v>298</v>
      </c>
    </row>
    <row r="66" spans="1:8" ht="13" thickBot="1">
      <c r="A66" s="12" t="s">
        <v>299</v>
      </c>
      <c r="B66" s="13" t="s">
        <v>9</v>
      </c>
      <c r="C66" s="13" t="s">
        <v>10</v>
      </c>
      <c r="D66" s="13" t="s">
        <v>132</v>
      </c>
      <c r="E66" s="13" t="s">
        <v>300</v>
      </c>
      <c r="F66" s="13" t="s">
        <v>301</v>
      </c>
      <c r="G66" s="14" t="s">
        <v>302</v>
      </c>
      <c r="H66" s="15" t="s">
        <v>303</v>
      </c>
    </row>
    <row r="67" spans="1:8" s="24" customFormat="1" ht="13.5" thickBot="1">
      <c r="A67" s="154" t="s">
        <v>394</v>
      </c>
      <c r="B67" s="155"/>
      <c r="C67" s="155"/>
      <c r="D67" s="155"/>
      <c r="E67" s="155"/>
      <c r="F67" s="156"/>
      <c r="G67" s="22" t="s">
        <v>395</v>
      </c>
      <c r="H67" s="23" t="s">
        <v>396</v>
      </c>
    </row>
  </sheetData>
  <mergeCells count="1"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0"/>
  <sheetViews>
    <sheetView topLeftCell="A70" zoomScale="130" zoomScaleNormal="130" workbookViewId="0">
      <selection activeCell="C82" sqref="C82"/>
    </sheetView>
  </sheetViews>
  <sheetFormatPr defaultColWidth="8.81640625" defaultRowHeight="18"/>
  <cols>
    <col min="1" max="1" width="4.81640625" style="86" customWidth="1"/>
    <col min="2" max="2" width="11.1796875" style="86" customWidth="1"/>
    <col min="3" max="3" width="15.81640625" style="86" customWidth="1"/>
    <col min="4" max="4" width="12.6328125" style="87" customWidth="1"/>
    <col min="5" max="5" width="12" style="88" customWidth="1"/>
    <col min="6" max="6" width="15.1796875" style="89" customWidth="1"/>
    <col min="7" max="7" width="2" style="90" customWidth="1"/>
    <col min="8" max="8" width="3" style="91" customWidth="1"/>
    <col min="9" max="9" width="5.6328125" style="91" customWidth="1"/>
    <col min="10" max="10" width="10.90625" style="81" customWidth="1"/>
    <col min="11" max="11" width="15.6328125" style="81" customWidth="1"/>
    <col min="12" max="16384" width="8.81640625" style="30"/>
  </cols>
  <sheetData>
    <row r="1" spans="1:11" ht="36" customHeight="1" thickBot="1">
      <c r="A1" s="195" t="s">
        <v>417</v>
      </c>
      <c r="B1" s="195"/>
      <c r="C1" s="195"/>
      <c r="D1" s="195"/>
      <c r="E1" s="195"/>
      <c r="F1" s="195"/>
      <c r="G1" s="94"/>
      <c r="H1" s="159" t="s">
        <v>403</v>
      </c>
      <c r="I1" s="160"/>
      <c r="J1" s="160"/>
      <c r="K1" s="161"/>
    </row>
    <row r="2" spans="1:11" ht="20" customHeight="1">
      <c r="A2" s="195" t="s">
        <v>418</v>
      </c>
      <c r="B2" s="195"/>
      <c r="C2" s="195"/>
      <c r="D2" s="195"/>
      <c r="E2" s="195"/>
      <c r="F2" s="195"/>
      <c r="G2" s="94"/>
      <c r="H2" s="162" t="s">
        <v>420</v>
      </c>
      <c r="I2" s="163"/>
      <c r="J2" s="163"/>
      <c r="K2" s="164"/>
    </row>
    <row r="3" spans="1:11" ht="21" customHeight="1" thickBot="1">
      <c r="A3" s="196" t="s">
        <v>419</v>
      </c>
      <c r="B3" s="196"/>
      <c r="C3" s="196"/>
      <c r="D3" s="196"/>
      <c r="E3" s="196"/>
      <c r="F3" s="196"/>
      <c r="G3" s="94"/>
      <c r="H3" s="165" t="s">
        <v>408</v>
      </c>
      <c r="I3" s="166"/>
      <c r="J3" s="166"/>
      <c r="K3" s="92">
        <v>10988.4</v>
      </c>
    </row>
    <row r="4" spans="1:11" ht="17.5" customHeight="1">
      <c r="A4" s="197" t="s">
        <v>415</v>
      </c>
      <c r="B4" s="197"/>
      <c r="C4" s="197"/>
      <c r="D4" s="197"/>
      <c r="E4" s="197"/>
      <c r="F4" s="197"/>
      <c r="G4" s="32"/>
      <c r="H4" s="162" t="s">
        <v>421</v>
      </c>
      <c r="I4" s="163"/>
      <c r="J4" s="163"/>
      <c r="K4" s="164"/>
    </row>
    <row r="5" spans="1:11" ht="17.5" customHeight="1" thickBot="1">
      <c r="A5" s="197" t="s">
        <v>416</v>
      </c>
      <c r="B5" s="197"/>
      <c r="C5" s="197"/>
      <c r="D5" s="197"/>
      <c r="E5" s="197"/>
      <c r="F5" s="197"/>
      <c r="G5" s="32"/>
      <c r="H5" s="167" t="s">
        <v>409</v>
      </c>
      <c r="I5" s="168"/>
      <c r="J5" s="168"/>
      <c r="K5" s="93">
        <v>10201.9</v>
      </c>
    </row>
    <row r="6" spans="1:11" s="35" customFormat="1" ht="11" customHeight="1" thickBot="1">
      <c r="A6" s="31"/>
      <c r="B6" s="31"/>
      <c r="C6" s="31"/>
      <c r="D6" s="31"/>
      <c r="E6" s="31"/>
      <c r="F6" s="31"/>
      <c r="G6" s="32"/>
      <c r="H6" s="32"/>
      <c r="I6" s="32"/>
      <c r="J6" s="33"/>
      <c r="K6" s="34"/>
    </row>
    <row r="7" spans="1:11" ht="20" customHeight="1" thickBot="1">
      <c r="A7" s="198" t="s">
        <v>364</v>
      </c>
      <c r="B7" s="201" t="s">
        <v>368</v>
      </c>
      <c r="C7" s="204" t="s">
        <v>365</v>
      </c>
      <c r="D7" s="192" t="s">
        <v>393</v>
      </c>
      <c r="E7" s="193"/>
      <c r="F7" s="194"/>
      <c r="G7" s="94"/>
      <c r="H7" s="183" t="s">
        <v>400</v>
      </c>
      <c r="I7" s="184"/>
      <c r="J7" s="184"/>
      <c r="K7" s="185"/>
    </row>
    <row r="8" spans="1:11" ht="23.5" customHeight="1" thickBot="1">
      <c r="A8" s="199"/>
      <c r="B8" s="202"/>
      <c r="C8" s="205"/>
      <c r="D8" s="209" t="s">
        <v>386</v>
      </c>
      <c r="E8" s="207" t="s">
        <v>392</v>
      </c>
      <c r="F8" s="208"/>
      <c r="G8" s="94"/>
      <c r="H8" s="186"/>
      <c r="I8" s="187"/>
      <c r="J8" s="187"/>
      <c r="K8" s="188"/>
    </row>
    <row r="9" spans="1:11" s="39" customFormat="1" ht="41" customHeight="1" thickBot="1">
      <c r="A9" s="200"/>
      <c r="B9" s="203"/>
      <c r="C9" s="206"/>
      <c r="D9" s="210"/>
      <c r="E9" s="36" t="s">
        <v>404</v>
      </c>
      <c r="F9" s="37" t="s">
        <v>405</v>
      </c>
      <c r="G9" s="95"/>
      <c r="H9" s="189" t="s">
        <v>401</v>
      </c>
      <c r="I9" s="190"/>
      <c r="J9" s="191"/>
      <c r="K9" s="38" t="s">
        <v>402</v>
      </c>
    </row>
    <row r="10" spans="1:11" s="39" customFormat="1" ht="16.5" customHeight="1" thickBot="1">
      <c r="A10" s="40"/>
      <c r="B10" s="41" t="s">
        <v>391</v>
      </c>
      <c r="C10" s="42"/>
      <c r="D10" s="43"/>
      <c r="E10" s="44"/>
      <c r="F10" s="45"/>
      <c r="G10" s="96"/>
      <c r="H10" s="172" t="s">
        <v>410</v>
      </c>
      <c r="I10" s="173"/>
      <c r="J10" s="173"/>
      <c r="K10" s="174"/>
    </row>
    <row r="11" spans="1:11" ht="16.5" customHeight="1">
      <c r="A11" s="47" t="s">
        <v>304</v>
      </c>
      <c r="B11" s="48" t="s">
        <v>369</v>
      </c>
      <c r="C11" s="49" t="s">
        <v>305</v>
      </c>
      <c r="D11" s="50">
        <v>53216</v>
      </c>
      <c r="E11" s="51">
        <f>F11/D11</f>
        <v>5.2219999624173186</v>
      </c>
      <c r="F11" s="52">
        <v>277893.95</v>
      </c>
      <c r="G11" s="97"/>
      <c r="H11" s="157" t="s">
        <v>406</v>
      </c>
      <c r="I11" s="30" t="s">
        <v>422</v>
      </c>
      <c r="J11" s="179">
        <f>F11/K$3</f>
        <v>25.289755560409162</v>
      </c>
      <c r="K11" s="180"/>
    </row>
    <row r="12" spans="1:11" ht="16.5" customHeight="1">
      <c r="A12" s="53" t="s">
        <v>306</v>
      </c>
      <c r="B12" s="54" t="s">
        <v>370</v>
      </c>
      <c r="C12" s="55" t="s">
        <v>305</v>
      </c>
      <c r="D12" s="56">
        <v>39576</v>
      </c>
      <c r="E12" s="57"/>
      <c r="F12" s="58">
        <v>206665.87</v>
      </c>
      <c r="G12" s="97"/>
      <c r="H12" s="157"/>
      <c r="I12" s="100" t="s">
        <v>423</v>
      </c>
      <c r="J12" s="175">
        <f>F12/K$3</f>
        <v>18.807639874777038</v>
      </c>
      <c r="K12" s="176"/>
    </row>
    <row r="13" spans="1:11" ht="16.5" customHeight="1">
      <c r="A13" s="53" t="s">
        <v>307</v>
      </c>
      <c r="B13" s="54" t="s">
        <v>371</v>
      </c>
      <c r="C13" s="55" t="s">
        <v>305</v>
      </c>
      <c r="D13" s="56">
        <v>35890</v>
      </c>
      <c r="E13" s="57"/>
      <c r="F13" s="58">
        <v>187417.58</v>
      </c>
      <c r="G13" s="97"/>
      <c r="H13" s="157"/>
      <c r="I13" s="100" t="s">
        <v>424</v>
      </c>
      <c r="J13" s="175">
        <f>F13/K$3</f>
        <v>17.055948090713844</v>
      </c>
      <c r="K13" s="176"/>
    </row>
    <row r="14" spans="1:11" ht="16.5" customHeight="1">
      <c r="A14" s="53" t="s">
        <v>308</v>
      </c>
      <c r="B14" s="54" t="s">
        <v>372</v>
      </c>
      <c r="C14" s="55" t="s">
        <v>305</v>
      </c>
      <c r="D14" s="56">
        <v>19193</v>
      </c>
      <c r="E14" s="57"/>
      <c r="F14" s="58">
        <v>100225.85</v>
      </c>
      <c r="G14" s="97"/>
      <c r="H14" s="157"/>
      <c r="I14" s="100" t="s">
        <v>425</v>
      </c>
      <c r="J14" s="181">
        <f>F14/K$3</f>
        <v>9.1210594809071388</v>
      </c>
      <c r="K14" s="182"/>
    </row>
    <row r="15" spans="1:11" ht="16.5" customHeight="1">
      <c r="A15" s="53" t="s">
        <v>309</v>
      </c>
      <c r="B15" s="59" t="s">
        <v>373</v>
      </c>
      <c r="C15" s="55" t="s">
        <v>305</v>
      </c>
      <c r="D15" s="60">
        <v>8864</v>
      </c>
      <c r="E15" s="61"/>
      <c r="F15" s="58">
        <v>46287.81</v>
      </c>
      <c r="G15" s="97"/>
      <c r="H15" s="169" t="s">
        <v>407</v>
      </c>
      <c r="I15" s="102" t="s">
        <v>373</v>
      </c>
      <c r="J15" s="62">
        <f>F15/K$5</f>
        <v>4.5371754281065293</v>
      </c>
      <c r="K15" s="63"/>
    </row>
    <row r="16" spans="1:11" ht="16.5" customHeight="1">
      <c r="A16" s="53" t="s">
        <v>310</v>
      </c>
      <c r="B16" s="59" t="s">
        <v>374</v>
      </c>
      <c r="C16" s="55" t="s">
        <v>305</v>
      </c>
      <c r="D16" s="60">
        <v>7348</v>
      </c>
      <c r="E16" s="57"/>
      <c r="F16" s="58">
        <v>38371.26</v>
      </c>
      <c r="G16" s="97"/>
      <c r="H16" s="170"/>
      <c r="I16" s="102" t="s">
        <v>426</v>
      </c>
      <c r="J16" s="62">
        <f t="shared" ref="J16:J19" si="0">F16/K$5</f>
        <v>3.7611876219135656</v>
      </c>
      <c r="K16" s="63"/>
    </row>
    <row r="17" spans="1:11" ht="16.5" customHeight="1">
      <c r="A17" s="53" t="s">
        <v>311</v>
      </c>
      <c r="B17" s="59" t="s">
        <v>375</v>
      </c>
      <c r="C17" s="55" t="s">
        <v>305</v>
      </c>
      <c r="D17" s="60">
        <v>5481</v>
      </c>
      <c r="E17" s="64">
        <f>F17/D17</f>
        <v>5.366000729793833</v>
      </c>
      <c r="F17" s="58">
        <v>29411.05</v>
      </c>
      <c r="G17" s="97"/>
      <c r="H17" s="170"/>
      <c r="I17" s="102" t="s">
        <v>427</v>
      </c>
      <c r="J17" s="62">
        <f t="shared" si="0"/>
        <v>2.8828992638626136</v>
      </c>
      <c r="K17" s="63"/>
    </row>
    <row r="18" spans="1:11" ht="16.5" customHeight="1">
      <c r="A18" s="53" t="s">
        <v>312</v>
      </c>
      <c r="B18" s="59" t="s">
        <v>376</v>
      </c>
      <c r="C18" s="55" t="s">
        <v>305</v>
      </c>
      <c r="D18" s="60">
        <v>5707</v>
      </c>
      <c r="E18" s="65">
        <f>E17/E11-1</f>
        <v>2.7575788665815226E-2</v>
      </c>
      <c r="F18" s="58">
        <v>30623.759999999998</v>
      </c>
      <c r="G18" s="97"/>
      <c r="H18" s="170"/>
      <c r="I18" s="102" t="s">
        <v>428</v>
      </c>
      <c r="J18" s="62">
        <f t="shared" si="0"/>
        <v>3.0017702584812631</v>
      </c>
      <c r="K18" s="63"/>
    </row>
    <row r="19" spans="1:11" ht="16.5" customHeight="1">
      <c r="A19" s="53" t="s">
        <v>313</v>
      </c>
      <c r="B19" s="59" t="s">
        <v>377</v>
      </c>
      <c r="C19" s="55" t="s">
        <v>305</v>
      </c>
      <c r="D19" s="60">
        <v>15549</v>
      </c>
      <c r="E19" s="57"/>
      <c r="F19" s="58">
        <v>83435.929999999993</v>
      </c>
      <c r="G19" s="97"/>
      <c r="H19" s="171"/>
      <c r="I19" s="102" t="s">
        <v>429</v>
      </c>
      <c r="J19" s="62">
        <f t="shared" si="0"/>
        <v>8.1784696968211801</v>
      </c>
      <c r="K19" s="63"/>
    </row>
    <row r="20" spans="1:11" ht="16.5" customHeight="1">
      <c r="A20" s="53" t="s">
        <v>314</v>
      </c>
      <c r="B20" s="54" t="s">
        <v>378</v>
      </c>
      <c r="C20" s="55" t="s">
        <v>305</v>
      </c>
      <c r="D20" s="56">
        <v>27023</v>
      </c>
      <c r="E20" s="57"/>
      <c r="F20" s="58">
        <v>145005.42000000001</v>
      </c>
      <c r="G20" s="97"/>
      <c r="H20" s="157" t="s">
        <v>406</v>
      </c>
      <c r="I20" s="100" t="s">
        <v>430</v>
      </c>
      <c r="J20" s="179">
        <f>F20/K$3</f>
        <v>13.196226930217321</v>
      </c>
      <c r="K20" s="180"/>
    </row>
    <row r="21" spans="1:11" ht="16.5" customHeight="1">
      <c r="A21" s="53" t="s">
        <v>315</v>
      </c>
      <c r="B21" s="54" t="s">
        <v>379</v>
      </c>
      <c r="C21" s="55" t="s">
        <v>305</v>
      </c>
      <c r="D21" s="56">
        <v>37983</v>
      </c>
      <c r="E21" s="57"/>
      <c r="F21" s="58">
        <v>203816.78</v>
      </c>
      <c r="G21" s="97"/>
      <c r="H21" s="157"/>
      <c r="I21" s="100" t="s">
        <v>431</v>
      </c>
      <c r="J21" s="175">
        <f t="shared" ref="J21:J22" si="1">F21/K$3</f>
        <v>18.548358268719742</v>
      </c>
      <c r="K21" s="176"/>
    </row>
    <row r="22" spans="1:11" ht="16.5" customHeight="1" thickBot="1">
      <c r="A22" s="53" t="s">
        <v>316</v>
      </c>
      <c r="B22" s="54" t="s">
        <v>380</v>
      </c>
      <c r="C22" s="55" t="s">
        <v>305</v>
      </c>
      <c r="D22" s="56">
        <v>45878</v>
      </c>
      <c r="E22" s="57"/>
      <c r="F22" s="58">
        <v>246181.35</v>
      </c>
      <c r="G22" s="97"/>
      <c r="H22" s="158"/>
      <c r="I22" s="101" t="s">
        <v>432</v>
      </c>
      <c r="J22" s="177">
        <f t="shared" si="1"/>
        <v>22.403748498416512</v>
      </c>
      <c r="K22" s="178"/>
    </row>
    <row r="23" spans="1:11" ht="16.5" customHeight="1" thickBot="1">
      <c r="A23" s="217" t="s">
        <v>382</v>
      </c>
      <c r="B23" s="218"/>
      <c r="C23" s="219"/>
      <c r="D23" s="67">
        <f>SUM(D11:D22)</f>
        <v>301708</v>
      </c>
      <c r="E23" s="68"/>
      <c r="F23" s="69">
        <f>SUM(F11:F22)</f>
        <v>1595336.61</v>
      </c>
      <c r="G23" s="98"/>
      <c r="H23" s="70"/>
      <c r="I23" s="70"/>
      <c r="J23" s="70"/>
      <c r="K23" s="70"/>
    </row>
    <row r="24" spans="1:11" s="39" customFormat="1" ht="16.5" customHeight="1" thickBot="1">
      <c r="A24" s="40"/>
      <c r="B24" s="41" t="s">
        <v>390</v>
      </c>
      <c r="C24" s="42"/>
      <c r="D24" s="43"/>
      <c r="E24" s="44"/>
      <c r="F24" s="45"/>
      <c r="G24" s="96"/>
      <c r="H24" s="172" t="s">
        <v>411</v>
      </c>
      <c r="I24" s="173"/>
      <c r="J24" s="173"/>
      <c r="K24" s="174"/>
    </row>
    <row r="25" spans="1:11" ht="16.5" customHeight="1">
      <c r="A25" s="47" t="s">
        <v>317</v>
      </c>
      <c r="B25" s="48" t="s">
        <v>369</v>
      </c>
      <c r="C25" s="49" t="s">
        <v>305</v>
      </c>
      <c r="D25" s="50">
        <v>48790</v>
      </c>
      <c r="E25" s="71">
        <f>F25/D25</f>
        <v>5.3660000000000005</v>
      </c>
      <c r="F25" s="52">
        <v>261807.14</v>
      </c>
      <c r="G25" s="97"/>
      <c r="H25" s="157" t="s">
        <v>406</v>
      </c>
      <c r="I25" s="30" t="s">
        <v>422</v>
      </c>
      <c r="J25" s="179">
        <f t="shared" ref="J25" si="2">F25/K$3</f>
        <v>23.825774453059591</v>
      </c>
      <c r="K25" s="180"/>
    </row>
    <row r="26" spans="1:11" ht="16.5" customHeight="1">
      <c r="A26" s="53" t="s">
        <v>318</v>
      </c>
      <c r="B26" s="54" t="s">
        <v>370</v>
      </c>
      <c r="C26" s="55" t="s">
        <v>305</v>
      </c>
      <c r="D26" s="56">
        <v>44829</v>
      </c>
      <c r="E26" s="57"/>
      <c r="F26" s="58">
        <v>240552.41</v>
      </c>
      <c r="G26" s="97"/>
      <c r="H26" s="157"/>
      <c r="I26" s="100" t="s">
        <v>423</v>
      </c>
      <c r="J26" s="175">
        <f t="shared" ref="J26:J28" si="3">F26/K$3</f>
        <v>21.891486476648101</v>
      </c>
      <c r="K26" s="176"/>
    </row>
    <row r="27" spans="1:11" ht="16.5" customHeight="1">
      <c r="A27" s="53" t="s">
        <v>319</v>
      </c>
      <c r="B27" s="54" t="s">
        <v>371</v>
      </c>
      <c r="C27" s="55" t="s">
        <v>305</v>
      </c>
      <c r="D27" s="56">
        <v>36105</v>
      </c>
      <c r="E27" s="57"/>
      <c r="F27" s="58">
        <v>193739.43</v>
      </c>
      <c r="G27" s="97"/>
      <c r="H27" s="157"/>
      <c r="I27" s="100" t="s">
        <v>424</v>
      </c>
      <c r="J27" s="175">
        <f t="shared" si="3"/>
        <v>17.631268428524624</v>
      </c>
      <c r="K27" s="176"/>
    </row>
    <row r="28" spans="1:11" ht="16.5" customHeight="1">
      <c r="A28" s="53" t="s">
        <v>320</v>
      </c>
      <c r="B28" s="54" t="s">
        <v>372</v>
      </c>
      <c r="C28" s="55" t="s">
        <v>305</v>
      </c>
      <c r="D28" s="56">
        <v>28485</v>
      </c>
      <c r="E28" s="57"/>
      <c r="F28" s="58">
        <v>152850.51</v>
      </c>
      <c r="G28" s="97"/>
      <c r="H28" s="157"/>
      <c r="I28" s="100" t="s">
        <v>425</v>
      </c>
      <c r="J28" s="175">
        <f t="shared" si="3"/>
        <v>13.910169815441741</v>
      </c>
      <c r="K28" s="176"/>
    </row>
    <row r="29" spans="1:11" ht="16.5" customHeight="1">
      <c r="A29" s="53" t="s">
        <v>321</v>
      </c>
      <c r="B29" s="59" t="s">
        <v>373</v>
      </c>
      <c r="C29" s="55" t="s">
        <v>305</v>
      </c>
      <c r="D29" s="60">
        <v>12483</v>
      </c>
      <c r="E29" s="57"/>
      <c r="F29" s="58">
        <v>66983.78</v>
      </c>
      <c r="G29" s="97"/>
      <c r="H29" s="169" t="s">
        <v>407</v>
      </c>
      <c r="I29" s="102" t="s">
        <v>373</v>
      </c>
      <c r="J29" s="62">
        <f>F29/K$5</f>
        <v>6.5658142110783286</v>
      </c>
      <c r="K29" s="63"/>
    </row>
    <row r="30" spans="1:11" ht="16.5" customHeight="1">
      <c r="A30" s="53" t="s">
        <v>322</v>
      </c>
      <c r="B30" s="59" t="s">
        <v>374</v>
      </c>
      <c r="C30" s="55" t="s">
        <v>305</v>
      </c>
      <c r="D30" s="60">
        <v>8388</v>
      </c>
      <c r="E30" s="57"/>
      <c r="F30" s="58">
        <v>45010.01</v>
      </c>
      <c r="G30" s="97"/>
      <c r="H30" s="170"/>
      <c r="I30" s="102" t="s">
        <v>426</v>
      </c>
      <c r="J30" s="62">
        <f t="shared" ref="J30:J33" si="4">F30/K$5</f>
        <v>4.4119242494045228</v>
      </c>
      <c r="K30" s="63"/>
    </row>
    <row r="31" spans="1:11" ht="16.5" customHeight="1">
      <c r="A31" s="53" t="s">
        <v>323</v>
      </c>
      <c r="B31" s="59" t="s">
        <v>375</v>
      </c>
      <c r="C31" s="55" t="s">
        <v>305</v>
      </c>
      <c r="D31" s="60">
        <v>7714</v>
      </c>
      <c r="E31" s="64">
        <f>F31/D31</f>
        <v>5.5809994814622765</v>
      </c>
      <c r="F31" s="58">
        <v>43051.83</v>
      </c>
      <c r="G31" s="97"/>
      <c r="H31" s="170"/>
      <c r="I31" s="102" t="s">
        <v>427</v>
      </c>
      <c r="J31" s="62">
        <f t="shared" si="4"/>
        <v>4.2199815720601066</v>
      </c>
      <c r="K31" s="63"/>
    </row>
    <row r="32" spans="1:11" ht="16.5" customHeight="1">
      <c r="A32" s="53" t="s">
        <v>324</v>
      </c>
      <c r="B32" s="59" t="s">
        <v>376</v>
      </c>
      <c r="C32" s="55" t="s">
        <v>305</v>
      </c>
      <c r="D32" s="60">
        <v>6036</v>
      </c>
      <c r="E32" s="65">
        <f>E31/E25-1</f>
        <v>4.0066992445448424E-2</v>
      </c>
      <c r="F32" s="58">
        <v>33686.92</v>
      </c>
      <c r="G32" s="97"/>
      <c r="H32" s="170"/>
      <c r="I32" s="102" t="s">
        <v>428</v>
      </c>
      <c r="J32" s="62">
        <f t="shared" si="4"/>
        <v>3.3020241327595841</v>
      </c>
      <c r="K32" s="63"/>
    </row>
    <row r="33" spans="1:11" ht="16.5" customHeight="1">
      <c r="A33" s="53" t="s">
        <v>325</v>
      </c>
      <c r="B33" s="59" t="s">
        <v>377</v>
      </c>
      <c r="C33" s="55" t="s">
        <v>305</v>
      </c>
      <c r="D33" s="60">
        <v>9543</v>
      </c>
      <c r="E33" s="57"/>
      <c r="F33" s="58">
        <v>53259.48</v>
      </c>
      <c r="G33" s="97"/>
      <c r="H33" s="171"/>
      <c r="I33" s="102" t="s">
        <v>429</v>
      </c>
      <c r="J33" s="62">
        <f t="shared" si="4"/>
        <v>5.2205451925621702</v>
      </c>
      <c r="K33" s="63"/>
    </row>
    <row r="34" spans="1:11" ht="16.5" customHeight="1">
      <c r="A34" s="53" t="s">
        <v>326</v>
      </c>
      <c r="B34" s="54" t="s">
        <v>378</v>
      </c>
      <c r="C34" s="55" t="s">
        <v>305</v>
      </c>
      <c r="D34" s="56">
        <v>36206</v>
      </c>
      <c r="E34" s="57"/>
      <c r="F34" s="58">
        <v>202065.69</v>
      </c>
      <c r="G34" s="97"/>
      <c r="H34" s="157" t="s">
        <v>406</v>
      </c>
      <c r="I34" s="100" t="s">
        <v>430</v>
      </c>
      <c r="J34" s="175">
        <f t="shared" ref="J34" si="5">F34/K$3</f>
        <v>18.389000218412143</v>
      </c>
      <c r="K34" s="176"/>
    </row>
    <row r="35" spans="1:11" ht="16.5" customHeight="1">
      <c r="A35" s="53" t="s">
        <v>327</v>
      </c>
      <c r="B35" s="54" t="s">
        <v>379</v>
      </c>
      <c r="C35" s="55" t="s">
        <v>305</v>
      </c>
      <c r="D35" s="56">
        <v>37760</v>
      </c>
      <c r="E35" s="57"/>
      <c r="F35" s="58">
        <v>210738.56</v>
      </c>
      <c r="G35" s="97"/>
      <c r="H35" s="157"/>
      <c r="I35" s="100" t="s">
        <v>431</v>
      </c>
      <c r="J35" s="175">
        <f t="shared" ref="J35:J36" si="6">F35/K$3</f>
        <v>19.178275272105129</v>
      </c>
      <c r="K35" s="176"/>
    </row>
    <row r="36" spans="1:11" ht="16.5" customHeight="1" thickBot="1">
      <c r="A36" s="53" t="s">
        <v>328</v>
      </c>
      <c r="B36" s="54" t="s">
        <v>380</v>
      </c>
      <c r="C36" s="55" t="s">
        <v>305</v>
      </c>
      <c r="D36" s="56">
        <v>41990</v>
      </c>
      <c r="E36" s="57"/>
      <c r="F36" s="58">
        <v>234346.19</v>
      </c>
      <c r="G36" s="97"/>
      <c r="H36" s="158"/>
      <c r="I36" s="101" t="s">
        <v>432</v>
      </c>
      <c r="J36" s="177">
        <f t="shared" si="6"/>
        <v>21.326689053911398</v>
      </c>
      <c r="K36" s="178"/>
    </row>
    <row r="37" spans="1:11" ht="16.5" customHeight="1" thickBot="1">
      <c r="A37" s="214" t="s">
        <v>383</v>
      </c>
      <c r="B37" s="215"/>
      <c r="C37" s="216"/>
      <c r="D37" s="72">
        <f>SUM(D25:D36)</f>
        <v>318329</v>
      </c>
      <c r="E37" s="73"/>
      <c r="F37" s="74">
        <f>SUM(F25:F36)</f>
        <v>1738091.95</v>
      </c>
      <c r="G37" s="98"/>
      <c r="H37" s="70"/>
      <c r="I37" s="70"/>
      <c r="J37" s="70"/>
      <c r="K37" s="70"/>
    </row>
    <row r="38" spans="1:11" s="39" customFormat="1" ht="16.5" customHeight="1" thickBot="1">
      <c r="A38" s="40"/>
      <c r="B38" s="41" t="s">
        <v>389</v>
      </c>
      <c r="C38" s="42"/>
      <c r="D38" s="43"/>
      <c r="E38" s="44"/>
      <c r="F38" s="45"/>
      <c r="G38" s="96"/>
      <c r="H38" s="172" t="s">
        <v>412</v>
      </c>
      <c r="I38" s="173"/>
      <c r="J38" s="173"/>
      <c r="K38" s="174"/>
    </row>
    <row r="39" spans="1:11" ht="16.5" customHeight="1">
      <c r="A39" s="47" t="s">
        <v>329</v>
      </c>
      <c r="B39" s="48" t="s">
        <v>369</v>
      </c>
      <c r="C39" s="49" t="s">
        <v>330</v>
      </c>
      <c r="D39" s="50">
        <v>43969</v>
      </c>
      <c r="E39" s="71">
        <f>F39/D39</f>
        <v>5.5810000227432965</v>
      </c>
      <c r="F39" s="52">
        <v>245390.99</v>
      </c>
      <c r="G39" s="97"/>
      <c r="H39" s="157" t="s">
        <v>406</v>
      </c>
      <c r="I39" s="30" t="s">
        <v>422</v>
      </c>
      <c r="J39" s="179">
        <f t="shared" ref="J39" si="7">F39/K$3</f>
        <v>22.331821739288703</v>
      </c>
      <c r="K39" s="180"/>
    </row>
    <row r="40" spans="1:11" ht="16.5" customHeight="1">
      <c r="A40" s="53" t="s">
        <v>331</v>
      </c>
      <c r="B40" s="54" t="s">
        <v>370</v>
      </c>
      <c r="C40" s="55" t="s">
        <v>330</v>
      </c>
      <c r="D40" s="56">
        <v>43781</v>
      </c>
      <c r="E40" s="57"/>
      <c r="F40" s="58">
        <v>244341.76000000001</v>
      </c>
      <c r="G40" s="97"/>
      <c r="H40" s="157"/>
      <c r="I40" s="100" t="s">
        <v>423</v>
      </c>
      <c r="J40" s="175">
        <f t="shared" ref="J40:J42" si="8">F40/K$3</f>
        <v>22.23633650030942</v>
      </c>
      <c r="K40" s="176"/>
    </row>
    <row r="41" spans="1:11" ht="16.5" customHeight="1">
      <c r="A41" s="53" t="s">
        <v>332</v>
      </c>
      <c r="B41" s="54" t="s">
        <v>371</v>
      </c>
      <c r="C41" s="55" t="s">
        <v>330</v>
      </c>
      <c r="D41" s="56">
        <v>46226</v>
      </c>
      <c r="E41" s="57"/>
      <c r="F41" s="58">
        <v>257987.31</v>
      </c>
      <c r="G41" s="97"/>
      <c r="H41" s="157"/>
      <c r="I41" s="100" t="s">
        <v>424</v>
      </c>
      <c r="J41" s="175">
        <f t="shared" si="8"/>
        <v>23.478150595173091</v>
      </c>
      <c r="K41" s="176"/>
    </row>
    <row r="42" spans="1:11" ht="16.5" customHeight="1">
      <c r="A42" s="53" t="s">
        <v>333</v>
      </c>
      <c r="B42" s="54" t="s">
        <v>372</v>
      </c>
      <c r="C42" s="55" t="s">
        <v>330</v>
      </c>
      <c r="D42" s="56">
        <v>23951</v>
      </c>
      <c r="E42" s="57"/>
      <c r="F42" s="58">
        <v>133670.53</v>
      </c>
      <c r="G42" s="97"/>
      <c r="H42" s="157"/>
      <c r="I42" s="100" t="s">
        <v>425</v>
      </c>
      <c r="J42" s="175">
        <f t="shared" si="8"/>
        <v>12.164694587019039</v>
      </c>
      <c r="K42" s="176"/>
    </row>
    <row r="43" spans="1:11" ht="16.5" customHeight="1">
      <c r="A43" s="53" t="s">
        <v>334</v>
      </c>
      <c r="B43" s="59" t="s">
        <v>373</v>
      </c>
      <c r="C43" s="55" t="s">
        <v>330</v>
      </c>
      <c r="D43" s="60">
        <v>8888</v>
      </c>
      <c r="E43" s="57"/>
      <c r="F43" s="58">
        <v>49603.93</v>
      </c>
      <c r="G43" s="97"/>
      <c r="H43" s="169" t="s">
        <v>407</v>
      </c>
      <c r="I43" s="102" t="s">
        <v>373</v>
      </c>
      <c r="J43" s="62">
        <f t="shared" ref="J43:J47" si="9">F43/K$5</f>
        <v>4.8622246836373622</v>
      </c>
      <c r="K43" s="63"/>
    </row>
    <row r="44" spans="1:11" ht="16.5" customHeight="1">
      <c r="A44" s="53" t="s">
        <v>335</v>
      </c>
      <c r="B44" s="59" t="s">
        <v>374</v>
      </c>
      <c r="C44" s="55" t="s">
        <v>330</v>
      </c>
      <c r="D44" s="60">
        <v>7483</v>
      </c>
      <c r="E44" s="57"/>
      <c r="F44" s="58">
        <v>41762.620000000003</v>
      </c>
      <c r="G44" s="97"/>
      <c r="H44" s="170"/>
      <c r="I44" s="102" t="s">
        <v>426</v>
      </c>
      <c r="J44" s="62">
        <f t="shared" si="9"/>
        <v>4.0936119742400932</v>
      </c>
      <c r="K44" s="63"/>
    </row>
    <row r="45" spans="1:11" ht="16.5" customHeight="1">
      <c r="A45" s="53" t="s">
        <v>336</v>
      </c>
      <c r="B45" s="59" t="s">
        <v>375</v>
      </c>
      <c r="C45" s="55" t="s">
        <v>330</v>
      </c>
      <c r="D45" s="60">
        <v>6216</v>
      </c>
      <c r="E45" s="64">
        <f>F45/D45</f>
        <v>5.7589993564993565</v>
      </c>
      <c r="F45" s="58">
        <v>35797.94</v>
      </c>
      <c r="G45" s="97"/>
      <c r="H45" s="170"/>
      <c r="I45" s="102" t="s">
        <v>427</v>
      </c>
      <c r="J45" s="62">
        <f t="shared" si="9"/>
        <v>3.5089483331536284</v>
      </c>
      <c r="K45" s="63"/>
    </row>
    <row r="46" spans="1:11" ht="16.5" customHeight="1">
      <c r="A46" s="53" t="s">
        <v>337</v>
      </c>
      <c r="B46" s="59" t="s">
        <v>376</v>
      </c>
      <c r="C46" s="55" t="s">
        <v>330</v>
      </c>
      <c r="D46" s="60">
        <v>3080</v>
      </c>
      <c r="E46" s="65">
        <f>E45/E39-1</f>
        <v>3.1893806312612405E-2</v>
      </c>
      <c r="F46" s="58">
        <v>17737.72</v>
      </c>
      <c r="G46" s="97"/>
      <c r="H46" s="170"/>
      <c r="I46" s="102" t="s">
        <v>428</v>
      </c>
      <c r="J46" s="62">
        <f t="shared" si="9"/>
        <v>1.7386682872798207</v>
      </c>
      <c r="K46" s="63"/>
    </row>
    <row r="47" spans="1:11" ht="16.5" customHeight="1">
      <c r="A47" s="53" t="s">
        <v>338</v>
      </c>
      <c r="B47" s="59" t="s">
        <v>377</v>
      </c>
      <c r="C47" s="55" t="s">
        <v>330</v>
      </c>
      <c r="D47" s="60">
        <v>8168</v>
      </c>
      <c r="E47" s="57"/>
      <c r="F47" s="58">
        <v>47039.51</v>
      </c>
      <c r="G47" s="97"/>
      <c r="H47" s="171"/>
      <c r="I47" s="102" t="s">
        <v>429</v>
      </c>
      <c r="J47" s="62">
        <f t="shared" si="9"/>
        <v>4.610857781393662</v>
      </c>
      <c r="K47" s="63"/>
    </row>
    <row r="48" spans="1:11" ht="16.5" customHeight="1">
      <c r="A48" s="53" t="s">
        <v>339</v>
      </c>
      <c r="B48" s="54" t="s">
        <v>378</v>
      </c>
      <c r="C48" s="55" t="s">
        <v>330</v>
      </c>
      <c r="D48" s="56">
        <v>25663</v>
      </c>
      <c r="E48" s="57"/>
      <c r="F48" s="58">
        <v>147793.22</v>
      </c>
      <c r="G48" s="97"/>
      <c r="H48" s="157" t="s">
        <v>406</v>
      </c>
      <c r="I48" s="100" t="s">
        <v>430</v>
      </c>
      <c r="J48" s="175">
        <f t="shared" ref="J48" si="10">F48/K$3</f>
        <v>13.449930836154492</v>
      </c>
      <c r="K48" s="176"/>
    </row>
    <row r="49" spans="1:11" ht="16.5" customHeight="1">
      <c r="A49" s="53" t="s">
        <v>340</v>
      </c>
      <c r="B49" s="54" t="s">
        <v>379</v>
      </c>
      <c r="C49" s="55" t="s">
        <v>330</v>
      </c>
      <c r="D49" s="56">
        <v>37705</v>
      </c>
      <c r="E49" s="57"/>
      <c r="F49" s="58">
        <v>217143.1</v>
      </c>
      <c r="G49" s="97"/>
      <c r="H49" s="157"/>
      <c r="I49" s="100" t="s">
        <v>431</v>
      </c>
      <c r="J49" s="175">
        <f t="shared" ref="J49:J50" si="11">F49/K$3</f>
        <v>19.761120818317501</v>
      </c>
      <c r="K49" s="176"/>
    </row>
    <row r="50" spans="1:11" ht="16.5" customHeight="1" thickBot="1">
      <c r="A50" s="53" t="s">
        <v>341</v>
      </c>
      <c r="B50" s="54" t="s">
        <v>380</v>
      </c>
      <c r="C50" s="55" t="s">
        <v>330</v>
      </c>
      <c r="D50" s="56">
        <v>45950</v>
      </c>
      <c r="E50" s="57"/>
      <c r="F50" s="58">
        <v>264626.05</v>
      </c>
      <c r="G50" s="97"/>
      <c r="H50" s="158"/>
      <c r="I50" s="101" t="s">
        <v>432</v>
      </c>
      <c r="J50" s="177">
        <f t="shared" si="11"/>
        <v>24.082309526409666</v>
      </c>
      <c r="K50" s="178"/>
    </row>
    <row r="51" spans="1:11" ht="16.5" customHeight="1" thickBot="1">
      <c r="A51" s="214" t="s">
        <v>384</v>
      </c>
      <c r="B51" s="215"/>
      <c r="C51" s="216"/>
      <c r="D51" s="72">
        <f>SUM(D39:D50)</f>
        <v>301080</v>
      </c>
      <c r="E51" s="75"/>
      <c r="F51" s="74">
        <f>SUM(F39:F50)</f>
        <v>1702894.6800000002</v>
      </c>
      <c r="G51" s="98"/>
      <c r="H51" s="70"/>
      <c r="I51" s="70"/>
      <c r="J51" s="70"/>
      <c r="K51" s="70"/>
    </row>
    <row r="52" spans="1:11" s="39" customFormat="1" ht="16.5" customHeight="1" thickBot="1">
      <c r="A52" s="40"/>
      <c r="B52" s="41" t="s">
        <v>388</v>
      </c>
      <c r="C52" s="42"/>
      <c r="D52" s="43"/>
      <c r="E52" s="44"/>
      <c r="F52" s="45"/>
      <c r="G52" s="96"/>
      <c r="H52" s="172" t="s">
        <v>413</v>
      </c>
      <c r="I52" s="173"/>
      <c r="J52" s="173"/>
      <c r="K52" s="174"/>
    </row>
    <row r="53" spans="1:11" ht="16.5" customHeight="1">
      <c r="A53" s="47" t="s">
        <v>342</v>
      </c>
      <c r="B53" s="48" t="s">
        <v>369</v>
      </c>
      <c r="C53" s="49" t="s">
        <v>330</v>
      </c>
      <c r="D53" s="50">
        <v>45979</v>
      </c>
      <c r="E53" s="51">
        <f>F53/D53</f>
        <v>5.8569999347528219</v>
      </c>
      <c r="F53" s="52">
        <v>269299</v>
      </c>
      <c r="G53" s="97"/>
      <c r="H53" s="157" t="s">
        <v>406</v>
      </c>
      <c r="I53" s="30" t="s">
        <v>422</v>
      </c>
      <c r="J53" s="179">
        <f t="shared" ref="J53" si="12">F53/K$3</f>
        <v>24.507571620982127</v>
      </c>
      <c r="K53" s="180"/>
    </row>
    <row r="54" spans="1:11" ht="16.5" customHeight="1">
      <c r="A54" s="53" t="s">
        <v>343</v>
      </c>
      <c r="B54" s="54" t="s">
        <v>370</v>
      </c>
      <c r="C54" s="55" t="s">
        <v>330</v>
      </c>
      <c r="D54" s="56">
        <v>37616</v>
      </c>
      <c r="E54" s="65">
        <f>E53/E45-1</f>
        <v>1.7016945512047466E-2</v>
      </c>
      <c r="F54" s="58">
        <v>220316.91</v>
      </c>
      <c r="G54" s="97"/>
      <c r="H54" s="157"/>
      <c r="I54" s="100" t="s">
        <v>423</v>
      </c>
      <c r="J54" s="175">
        <f t="shared" ref="J54" si="13">F54/K$3</f>
        <v>20.049953587419463</v>
      </c>
      <c r="K54" s="176"/>
    </row>
    <row r="55" spans="1:11" ht="16.5" customHeight="1">
      <c r="A55" s="53" t="s">
        <v>344</v>
      </c>
      <c r="B55" s="54" t="s">
        <v>371</v>
      </c>
      <c r="C55" s="55" t="s">
        <v>330</v>
      </c>
      <c r="D55" s="56">
        <v>35268</v>
      </c>
      <c r="E55" s="57"/>
      <c r="F55" s="58">
        <v>206564.68</v>
      </c>
      <c r="G55" s="97"/>
      <c r="H55" s="157"/>
      <c r="I55" s="100" t="s">
        <v>424</v>
      </c>
      <c r="J55" s="175">
        <f t="shared" ref="J55" si="14">F55/K$3</f>
        <v>18.798431072767645</v>
      </c>
      <c r="K55" s="176"/>
    </row>
    <row r="56" spans="1:11" ht="16.5" customHeight="1">
      <c r="A56" s="53" t="s">
        <v>345</v>
      </c>
      <c r="B56" s="54" t="s">
        <v>372</v>
      </c>
      <c r="C56" s="55" t="s">
        <v>330</v>
      </c>
      <c r="D56" s="56">
        <v>19860</v>
      </c>
      <c r="E56" s="57"/>
      <c r="F56" s="58">
        <v>116320.02</v>
      </c>
      <c r="G56" s="97"/>
      <c r="H56" s="157"/>
      <c r="I56" s="100" t="s">
        <v>425</v>
      </c>
      <c r="J56" s="175">
        <f t="shared" ref="J56" si="15">F56/K$3</f>
        <v>10.585710385497434</v>
      </c>
      <c r="K56" s="176"/>
    </row>
    <row r="57" spans="1:11" ht="16.5" customHeight="1">
      <c r="A57" s="53" t="s">
        <v>346</v>
      </c>
      <c r="B57" s="59" t="s">
        <v>373</v>
      </c>
      <c r="C57" s="55" t="s">
        <v>330</v>
      </c>
      <c r="D57" s="60">
        <v>8315</v>
      </c>
      <c r="E57" s="57"/>
      <c r="F57" s="58">
        <v>48700.959999999999</v>
      </c>
      <c r="G57" s="97"/>
      <c r="H57" s="169" t="s">
        <v>407</v>
      </c>
      <c r="I57" s="102" t="s">
        <v>373</v>
      </c>
      <c r="J57" s="62">
        <f t="shared" ref="J57:J61" si="16">F57/K$5</f>
        <v>4.7737147002029037</v>
      </c>
      <c r="K57" s="63"/>
    </row>
    <row r="58" spans="1:11" ht="16.5" customHeight="1">
      <c r="A58" s="53" t="s">
        <v>347</v>
      </c>
      <c r="B58" s="59" t="s">
        <v>374</v>
      </c>
      <c r="C58" s="55" t="s">
        <v>330</v>
      </c>
      <c r="D58" s="60">
        <v>6241</v>
      </c>
      <c r="E58" s="57"/>
      <c r="F58" s="58">
        <v>36553.54</v>
      </c>
      <c r="G58" s="97"/>
      <c r="H58" s="170"/>
      <c r="I58" s="102" t="s">
        <v>426</v>
      </c>
      <c r="J58" s="62">
        <f t="shared" si="16"/>
        <v>3.5830129681725955</v>
      </c>
      <c r="K58" s="63"/>
    </row>
    <row r="59" spans="1:11" ht="16.5" customHeight="1">
      <c r="A59" s="53" t="s">
        <v>348</v>
      </c>
      <c r="B59" s="59" t="s">
        <v>375</v>
      </c>
      <c r="C59" s="55" t="s">
        <v>330</v>
      </c>
      <c r="D59" s="60">
        <v>6839</v>
      </c>
      <c r="E59" s="64">
        <f>F59/D59</f>
        <v>5.9410001462202073</v>
      </c>
      <c r="F59" s="58">
        <v>40630.5</v>
      </c>
      <c r="G59" s="97"/>
      <c r="H59" s="170"/>
      <c r="I59" s="102" t="s">
        <v>427</v>
      </c>
      <c r="J59" s="62">
        <f t="shared" si="16"/>
        <v>3.982640488536449</v>
      </c>
      <c r="K59" s="63"/>
    </row>
    <row r="60" spans="1:11" ht="16.5" customHeight="1">
      <c r="A60" s="53" t="s">
        <v>349</v>
      </c>
      <c r="B60" s="59" t="s">
        <v>376</v>
      </c>
      <c r="C60" s="55" t="s">
        <v>330</v>
      </c>
      <c r="D60" s="60">
        <v>7045</v>
      </c>
      <c r="E60" s="65">
        <f>E59/E53-1</f>
        <v>1.4341849479793556E-2</v>
      </c>
      <c r="F60" s="58">
        <v>41854.35</v>
      </c>
      <c r="G60" s="97"/>
      <c r="H60" s="170"/>
      <c r="I60" s="102" t="s">
        <v>428</v>
      </c>
      <c r="J60" s="62">
        <f t="shared" si="16"/>
        <v>4.1026034366147481</v>
      </c>
      <c r="K60" s="63"/>
    </row>
    <row r="61" spans="1:11" ht="16.5" customHeight="1">
      <c r="A61" s="53" t="s">
        <v>350</v>
      </c>
      <c r="B61" s="59" t="s">
        <v>377</v>
      </c>
      <c r="C61" s="55" t="s">
        <v>330</v>
      </c>
      <c r="D61" s="60">
        <v>11934</v>
      </c>
      <c r="E61" s="57"/>
      <c r="F61" s="58">
        <v>70899.89</v>
      </c>
      <c r="G61" s="97"/>
      <c r="H61" s="171"/>
      <c r="I61" s="102" t="s">
        <v>429</v>
      </c>
      <c r="J61" s="62">
        <f t="shared" si="16"/>
        <v>6.9496750605279409</v>
      </c>
      <c r="K61" s="63"/>
    </row>
    <row r="62" spans="1:11" ht="16.5" customHeight="1">
      <c r="A62" s="53" t="s">
        <v>351</v>
      </c>
      <c r="B62" s="54" t="s">
        <v>378</v>
      </c>
      <c r="C62" s="55" t="s">
        <v>330</v>
      </c>
      <c r="D62" s="56">
        <v>23299</v>
      </c>
      <c r="E62" s="57"/>
      <c r="F62" s="58">
        <v>138419.35999999999</v>
      </c>
      <c r="G62" s="97"/>
      <c r="H62" s="157" t="s">
        <v>406</v>
      </c>
      <c r="I62" s="100" t="s">
        <v>430</v>
      </c>
      <c r="J62" s="175">
        <f>F62/K$3</f>
        <v>12.59686214553529</v>
      </c>
      <c r="K62" s="176"/>
    </row>
    <row r="63" spans="1:11" ht="16.5" customHeight="1">
      <c r="A63" s="53" t="s">
        <v>352</v>
      </c>
      <c r="B63" s="54" t="s">
        <v>379</v>
      </c>
      <c r="C63" s="55" t="s">
        <v>330</v>
      </c>
      <c r="D63" s="56">
        <v>32101</v>
      </c>
      <c r="E63" s="57"/>
      <c r="F63" s="58">
        <v>190712.04</v>
      </c>
      <c r="G63" s="97"/>
      <c r="H63" s="157"/>
      <c r="I63" s="100" t="s">
        <v>431</v>
      </c>
      <c r="J63" s="175">
        <f>F63/K$3</f>
        <v>17.355760620290489</v>
      </c>
      <c r="K63" s="176"/>
    </row>
    <row r="64" spans="1:11" ht="16.5" customHeight="1" thickBot="1">
      <c r="A64" s="53" t="s">
        <v>353</v>
      </c>
      <c r="B64" s="54" t="s">
        <v>380</v>
      </c>
      <c r="C64" s="55" t="s">
        <v>330</v>
      </c>
      <c r="D64" s="56">
        <v>36785</v>
      </c>
      <c r="E64" s="57"/>
      <c r="F64" s="58">
        <v>218539.69</v>
      </c>
      <c r="G64" s="97"/>
      <c r="H64" s="158"/>
      <c r="I64" s="101" t="s">
        <v>432</v>
      </c>
      <c r="J64" s="76">
        <v>20.2</v>
      </c>
      <c r="K64" s="77">
        <v>16</v>
      </c>
    </row>
    <row r="65" spans="1:11" ht="16.5" customHeight="1" thickBot="1">
      <c r="A65" s="214" t="s">
        <v>385</v>
      </c>
      <c r="B65" s="215"/>
      <c r="C65" s="216"/>
      <c r="D65" s="72">
        <f>SUM(D53:D64)</f>
        <v>271282</v>
      </c>
      <c r="E65" s="73"/>
      <c r="F65" s="74">
        <f>SUM(F53:F64)</f>
        <v>1598810.94</v>
      </c>
      <c r="G65" s="98"/>
      <c r="H65" s="70"/>
      <c r="I65" s="70"/>
      <c r="J65" s="70"/>
      <c r="K65" s="70"/>
    </row>
    <row r="66" spans="1:11" s="39" customFormat="1" ht="16.5" customHeight="1" thickBot="1">
      <c r="A66" s="40"/>
      <c r="B66" s="41" t="s">
        <v>387</v>
      </c>
      <c r="C66" s="42"/>
      <c r="D66" s="43"/>
      <c r="E66" s="44"/>
      <c r="F66" s="45"/>
      <c r="G66" s="96"/>
      <c r="H66" s="172" t="s">
        <v>414</v>
      </c>
      <c r="I66" s="173"/>
      <c r="J66" s="173"/>
      <c r="K66" s="174"/>
    </row>
    <row r="67" spans="1:11" ht="16.5" customHeight="1">
      <c r="A67" s="47" t="s">
        <v>354</v>
      </c>
      <c r="B67" s="48" t="s">
        <v>369</v>
      </c>
      <c r="C67" s="49" t="s">
        <v>330</v>
      </c>
      <c r="D67" s="50">
        <v>38245</v>
      </c>
      <c r="E67" s="71">
        <f>F67/D67</f>
        <v>5.941000130736044</v>
      </c>
      <c r="F67" s="52">
        <v>227213.55</v>
      </c>
      <c r="G67" s="97"/>
      <c r="H67" s="157" t="s">
        <v>406</v>
      </c>
      <c r="I67" s="30" t="s">
        <v>422</v>
      </c>
      <c r="J67" s="78">
        <v>21</v>
      </c>
      <c r="K67" s="79">
        <v>16.8</v>
      </c>
    </row>
    <row r="68" spans="1:11" ht="16.5" customHeight="1">
      <c r="A68" s="53" t="s">
        <v>355</v>
      </c>
      <c r="B68" s="54" t="s">
        <v>370</v>
      </c>
      <c r="C68" s="55" t="s">
        <v>330</v>
      </c>
      <c r="D68" s="56">
        <v>35806</v>
      </c>
      <c r="E68" s="57"/>
      <c r="F68" s="58">
        <v>212723.45</v>
      </c>
      <c r="G68" s="97"/>
      <c r="H68" s="157"/>
      <c r="I68" s="100" t="s">
        <v>423</v>
      </c>
      <c r="J68" s="61">
        <v>19.7</v>
      </c>
      <c r="K68" s="63">
        <v>15.5</v>
      </c>
    </row>
    <row r="69" spans="1:11" ht="16.5" customHeight="1">
      <c r="A69" s="53" t="s">
        <v>356</v>
      </c>
      <c r="B69" s="54" t="s">
        <v>371</v>
      </c>
      <c r="C69" s="55" t="s">
        <v>330</v>
      </c>
      <c r="D69" s="56">
        <v>29670</v>
      </c>
      <c r="E69" s="57"/>
      <c r="F69" s="58">
        <v>176269.47</v>
      </c>
      <c r="G69" s="97"/>
      <c r="H69" s="157"/>
      <c r="I69" s="100" t="s">
        <v>424</v>
      </c>
      <c r="J69" s="61">
        <v>16.350000000000001</v>
      </c>
      <c r="K69" s="63">
        <v>12.15</v>
      </c>
    </row>
    <row r="70" spans="1:11" ht="16.5" customHeight="1">
      <c r="A70" s="53" t="s">
        <v>357</v>
      </c>
      <c r="B70" s="54" t="s">
        <v>372</v>
      </c>
      <c r="C70" s="55" t="s">
        <v>330</v>
      </c>
      <c r="D70" s="56">
        <v>22744</v>
      </c>
      <c r="E70" s="57"/>
      <c r="F70" s="58">
        <v>135122.1</v>
      </c>
      <c r="G70" s="97"/>
      <c r="H70" s="157"/>
      <c r="I70" s="100" t="s">
        <v>425</v>
      </c>
      <c r="J70" s="61">
        <v>12.6</v>
      </c>
      <c r="K70" s="63">
        <v>8.4</v>
      </c>
    </row>
    <row r="71" spans="1:11" ht="16.5" customHeight="1">
      <c r="A71" s="53" t="s">
        <v>358</v>
      </c>
      <c r="B71" s="59" t="s">
        <v>373</v>
      </c>
      <c r="C71" s="55" t="s">
        <v>330</v>
      </c>
      <c r="D71" s="60">
        <v>10100</v>
      </c>
      <c r="E71" s="57"/>
      <c r="F71" s="58">
        <v>60004.1</v>
      </c>
      <c r="G71" s="97"/>
      <c r="H71" s="169" t="s">
        <v>407</v>
      </c>
      <c r="I71" s="102" t="s">
        <v>373</v>
      </c>
      <c r="J71" s="62">
        <f>ROUNDUP(F71/K$5,2)</f>
        <v>5.89</v>
      </c>
      <c r="K71" s="63"/>
    </row>
    <row r="72" spans="1:11" ht="16.5" customHeight="1">
      <c r="A72" s="53" t="s">
        <v>359</v>
      </c>
      <c r="B72" s="59" t="s">
        <v>374</v>
      </c>
      <c r="C72" s="55" t="s">
        <v>330</v>
      </c>
      <c r="D72" s="60">
        <v>7784</v>
      </c>
      <c r="E72" s="57"/>
      <c r="F72" s="58">
        <v>46244.74</v>
      </c>
      <c r="G72" s="97"/>
      <c r="H72" s="170"/>
      <c r="I72" s="102" t="s">
        <v>426</v>
      </c>
      <c r="J72" s="62">
        <f t="shared" ref="J72:J75" si="17">ROUNDUP(F72/K$5,2)</f>
        <v>4.54</v>
      </c>
      <c r="K72" s="63"/>
    </row>
    <row r="73" spans="1:11" ht="16.5" customHeight="1">
      <c r="A73" s="53" t="s">
        <v>360</v>
      </c>
      <c r="B73" s="59" t="s">
        <v>375</v>
      </c>
      <c r="C73" s="55" t="s">
        <v>330</v>
      </c>
      <c r="D73" s="60">
        <v>7057</v>
      </c>
      <c r="E73" s="57"/>
      <c r="F73" s="58">
        <v>41925.64</v>
      </c>
      <c r="G73" s="97"/>
      <c r="H73" s="170"/>
      <c r="I73" s="102" t="s">
        <v>427</v>
      </c>
      <c r="J73" s="62">
        <f t="shared" si="17"/>
        <v>4.1099999999999994</v>
      </c>
      <c r="K73" s="63"/>
    </row>
    <row r="74" spans="1:11" ht="16.5" customHeight="1">
      <c r="A74" s="53" t="s">
        <v>361</v>
      </c>
      <c r="B74" s="59" t="s">
        <v>376</v>
      </c>
      <c r="C74" s="55" t="s">
        <v>330</v>
      </c>
      <c r="D74" s="60">
        <v>7268</v>
      </c>
      <c r="E74" s="64">
        <f>F74/D74</f>
        <v>6.1089997248211336</v>
      </c>
      <c r="F74" s="58">
        <v>44400.21</v>
      </c>
      <c r="G74" s="97"/>
      <c r="H74" s="170"/>
      <c r="I74" s="102" t="s">
        <v>428</v>
      </c>
      <c r="J74" s="62">
        <f t="shared" si="17"/>
        <v>4.3599999999999994</v>
      </c>
      <c r="K74" s="63"/>
    </row>
    <row r="75" spans="1:11" ht="16.5" customHeight="1">
      <c r="A75" s="53" t="s">
        <v>362</v>
      </c>
      <c r="B75" s="59" t="s">
        <v>377</v>
      </c>
      <c r="C75" s="55" t="s">
        <v>330</v>
      </c>
      <c r="D75" s="60">
        <v>8772</v>
      </c>
      <c r="E75" s="65">
        <f>E74/E67-1</f>
        <v>2.8277998718757136E-2</v>
      </c>
      <c r="F75" s="58">
        <v>53588.15</v>
      </c>
      <c r="G75" s="97"/>
      <c r="H75" s="171"/>
      <c r="I75" s="102" t="s">
        <v>429</v>
      </c>
      <c r="J75" s="62">
        <f t="shared" si="17"/>
        <v>5.26</v>
      </c>
      <c r="K75" s="63"/>
    </row>
    <row r="76" spans="1:11" ht="16.5" customHeight="1">
      <c r="A76" s="53" t="s">
        <v>363</v>
      </c>
      <c r="B76" s="54" t="s">
        <v>378</v>
      </c>
      <c r="C76" s="55" t="s">
        <v>330</v>
      </c>
      <c r="D76" s="56">
        <v>23223</v>
      </c>
      <c r="E76" s="57"/>
      <c r="F76" s="58">
        <v>141869.31</v>
      </c>
      <c r="G76" s="97"/>
      <c r="H76" s="157" t="s">
        <v>406</v>
      </c>
      <c r="I76" s="100" t="s">
        <v>430</v>
      </c>
      <c r="J76" s="61">
        <v>13.35</v>
      </c>
      <c r="K76" s="63">
        <v>7.29</v>
      </c>
    </row>
    <row r="77" spans="1:11" ht="16.5" customHeight="1">
      <c r="A77" s="53" t="s">
        <v>366</v>
      </c>
      <c r="B77" s="54" t="s">
        <v>379</v>
      </c>
      <c r="C77" s="55" t="s">
        <v>330</v>
      </c>
      <c r="D77" s="56">
        <v>33129</v>
      </c>
      <c r="E77" s="57"/>
      <c r="F77" s="58">
        <v>202385.06</v>
      </c>
      <c r="G77" s="97"/>
      <c r="H77" s="157"/>
      <c r="I77" s="100" t="s">
        <v>431</v>
      </c>
      <c r="J77" s="119">
        <v>18.86</v>
      </c>
      <c r="K77" s="116">
        <v>12.8</v>
      </c>
    </row>
    <row r="78" spans="1:11" ht="16.5" customHeight="1" thickBot="1">
      <c r="A78" s="53" t="s">
        <v>367</v>
      </c>
      <c r="B78" s="54" t="s">
        <v>380</v>
      </c>
      <c r="C78" s="55" t="s">
        <v>330</v>
      </c>
      <c r="D78" s="56">
        <v>42357</v>
      </c>
      <c r="E78" s="57"/>
      <c r="F78" s="58">
        <v>258758.91</v>
      </c>
      <c r="G78" s="97"/>
      <c r="H78" s="158"/>
      <c r="I78" s="101" t="s">
        <v>432</v>
      </c>
      <c r="J78" s="76"/>
      <c r="K78" s="77"/>
    </row>
    <row r="79" spans="1:11" ht="16.5" customHeight="1" thickBot="1">
      <c r="A79" s="214" t="s">
        <v>381</v>
      </c>
      <c r="B79" s="215"/>
      <c r="C79" s="216"/>
      <c r="D79" s="72">
        <f>SUM(D67:D78)</f>
        <v>266155</v>
      </c>
      <c r="E79" s="68"/>
      <c r="F79" s="74">
        <f>SUM(F67:F78)</f>
        <v>1600504.69</v>
      </c>
      <c r="G79" s="98"/>
      <c r="H79" s="80"/>
      <c r="I79" s="80"/>
    </row>
    <row r="80" spans="1:11" ht="22.5" customHeight="1" thickBot="1">
      <c r="A80" s="211" t="s">
        <v>439</v>
      </c>
      <c r="B80" s="212"/>
      <c r="C80" s="213"/>
      <c r="D80" s="82">
        <f>D23+D37+D51+D65+D79</f>
        <v>1458554</v>
      </c>
      <c r="E80" s="83"/>
      <c r="F80" s="84">
        <f>F23+F37+F51+F65+F79</f>
        <v>8235638.8699999992</v>
      </c>
      <c r="G80" s="99"/>
      <c r="H80" s="85"/>
      <c r="I80" s="85"/>
    </row>
  </sheetData>
  <mergeCells count="71">
    <mergeCell ref="A80:C80"/>
    <mergeCell ref="A79:C79"/>
    <mergeCell ref="A23:C23"/>
    <mergeCell ref="A37:C37"/>
    <mergeCell ref="A51:C51"/>
    <mergeCell ref="A65:C65"/>
    <mergeCell ref="D7:F7"/>
    <mergeCell ref="A1:F1"/>
    <mergeCell ref="A2:F2"/>
    <mergeCell ref="A3:F3"/>
    <mergeCell ref="A4:F4"/>
    <mergeCell ref="A7:A9"/>
    <mergeCell ref="B7:B9"/>
    <mergeCell ref="C7:C9"/>
    <mergeCell ref="E8:F8"/>
    <mergeCell ref="D8:D9"/>
    <mergeCell ref="A5:F5"/>
    <mergeCell ref="J40:K40"/>
    <mergeCell ref="J41:K41"/>
    <mergeCell ref="H11:H14"/>
    <mergeCell ref="H7:K8"/>
    <mergeCell ref="H9:J9"/>
    <mergeCell ref="H10:K10"/>
    <mergeCell ref="J63:K63"/>
    <mergeCell ref="J62:K62"/>
    <mergeCell ref="J11:K11"/>
    <mergeCell ref="J12:K12"/>
    <mergeCell ref="J13:K13"/>
    <mergeCell ref="J14:K14"/>
    <mergeCell ref="J20:K20"/>
    <mergeCell ref="J21:K21"/>
    <mergeCell ref="J22:K22"/>
    <mergeCell ref="J25:K25"/>
    <mergeCell ref="J26:K26"/>
    <mergeCell ref="J27:K27"/>
    <mergeCell ref="J54:K54"/>
    <mergeCell ref="J55:K55"/>
    <mergeCell ref="J56:K56"/>
    <mergeCell ref="J39:K39"/>
    <mergeCell ref="H66:K66"/>
    <mergeCell ref="H25:H28"/>
    <mergeCell ref="H34:H36"/>
    <mergeCell ref="H39:H42"/>
    <mergeCell ref="H48:H50"/>
    <mergeCell ref="H53:H56"/>
    <mergeCell ref="H62:H64"/>
    <mergeCell ref="J42:K42"/>
    <mergeCell ref="J48:K48"/>
    <mergeCell ref="J49:K49"/>
    <mergeCell ref="J50:K50"/>
    <mergeCell ref="J53:K53"/>
    <mergeCell ref="J28:K28"/>
    <mergeCell ref="J34:K34"/>
    <mergeCell ref="J35:K35"/>
    <mergeCell ref="J36:K36"/>
    <mergeCell ref="H67:H70"/>
    <mergeCell ref="H76:H78"/>
    <mergeCell ref="H1:K1"/>
    <mergeCell ref="H2:K2"/>
    <mergeCell ref="H3:J3"/>
    <mergeCell ref="H4:K4"/>
    <mergeCell ref="H5:J5"/>
    <mergeCell ref="H71:H75"/>
    <mergeCell ref="H57:H61"/>
    <mergeCell ref="H43:H47"/>
    <mergeCell ref="H29:H33"/>
    <mergeCell ref="H15:H19"/>
    <mergeCell ref="H20:H22"/>
    <mergeCell ref="H24:K24"/>
    <mergeCell ref="H38:K38"/>
    <mergeCell ref="H52:K52"/>
  </mergeCells>
  <pageMargins left="0.19685039370078741" right="0.23622047244094491" top="0.19685039370078741" bottom="0.19685039370078741" header="0.15748031496062992" footer="0.15748031496062992"/>
  <pageSetup paperSize="9" scale="90" fitToHeight="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9"/>
  <sheetViews>
    <sheetView tabSelected="1" topLeftCell="A69" zoomScale="90" zoomScaleNormal="90" workbookViewId="0">
      <selection activeCell="B104" sqref="B104"/>
    </sheetView>
  </sheetViews>
  <sheetFormatPr defaultColWidth="8.81640625" defaultRowHeight="18"/>
  <cols>
    <col min="1" max="1" width="11.90625" style="86" customWidth="1"/>
    <col min="2" max="2" width="15.36328125" style="87" customWidth="1"/>
    <col min="3" max="3" width="13.90625" style="88" customWidth="1"/>
    <col min="4" max="4" width="16.81640625" style="89" customWidth="1"/>
    <col min="5" max="5" width="3" style="90" customWidth="1"/>
    <col min="6" max="6" width="3" style="91" customWidth="1"/>
    <col min="7" max="7" width="12" style="91" customWidth="1"/>
    <col min="8" max="8" width="17.1796875" style="81" customWidth="1"/>
    <col min="9" max="9" width="16.1796875" style="81" customWidth="1"/>
    <col min="10" max="16384" width="8.81640625" style="30"/>
  </cols>
  <sheetData>
    <row r="1" spans="1:9" s="110" customFormat="1" ht="23.5" customHeight="1">
      <c r="A1" s="220" t="s">
        <v>437</v>
      </c>
      <c r="B1" s="220"/>
      <c r="C1" s="220"/>
      <c r="D1" s="220"/>
      <c r="E1" s="109"/>
      <c r="F1" s="221" t="s">
        <v>434</v>
      </c>
      <c r="G1" s="221"/>
      <c r="H1" s="221"/>
      <c r="I1" s="221"/>
    </row>
    <row r="2" spans="1:9" s="110" customFormat="1" ht="10.5" customHeight="1" thickBot="1">
      <c r="A2" s="111"/>
      <c r="B2" s="111"/>
      <c r="C2" s="111"/>
      <c r="D2" s="111"/>
      <c r="E2" s="109"/>
    </row>
    <row r="3" spans="1:9" ht="19.75" customHeight="1" thickBot="1">
      <c r="A3" s="222" t="s">
        <v>436</v>
      </c>
      <c r="B3" s="222"/>
      <c r="C3" s="222"/>
      <c r="D3" s="222"/>
      <c r="E3" s="94"/>
      <c r="F3" s="159" t="s">
        <v>435</v>
      </c>
      <c r="G3" s="160"/>
      <c r="H3" s="160"/>
      <c r="I3" s="161"/>
    </row>
    <row r="4" spans="1:9" ht="20" customHeight="1">
      <c r="A4" s="222" t="s">
        <v>444</v>
      </c>
      <c r="B4" s="222"/>
      <c r="C4" s="222"/>
      <c r="D4" s="222"/>
      <c r="E4" s="94"/>
      <c r="F4" s="223" t="s">
        <v>446</v>
      </c>
      <c r="G4" s="224"/>
      <c r="H4" s="224"/>
      <c r="I4" s="225"/>
    </row>
    <row r="5" spans="1:9" ht="21" customHeight="1" thickBot="1">
      <c r="A5" s="226" t="s">
        <v>455</v>
      </c>
      <c r="B5" s="226"/>
      <c r="C5" s="226"/>
      <c r="D5" s="226"/>
      <c r="E5" s="94"/>
      <c r="F5" s="227" t="s">
        <v>440</v>
      </c>
      <c r="G5" s="228"/>
      <c r="H5" s="228"/>
      <c r="I5" s="92">
        <v>10988.4</v>
      </c>
    </row>
    <row r="6" spans="1:9" ht="17.5" customHeight="1">
      <c r="A6" s="229" t="s">
        <v>415</v>
      </c>
      <c r="B6" s="229"/>
      <c r="C6" s="229"/>
      <c r="D6" s="229"/>
      <c r="E6" s="32"/>
      <c r="F6" s="223" t="s">
        <v>445</v>
      </c>
      <c r="G6" s="224"/>
      <c r="H6" s="224"/>
      <c r="I6" s="225"/>
    </row>
    <row r="7" spans="1:9" ht="17.5" customHeight="1" thickBot="1">
      <c r="A7" s="197" t="s">
        <v>416</v>
      </c>
      <c r="B7" s="197"/>
      <c r="C7" s="197"/>
      <c r="D7" s="197"/>
      <c r="E7" s="32"/>
      <c r="F7" s="230" t="s">
        <v>441</v>
      </c>
      <c r="G7" s="231"/>
      <c r="H7" s="231"/>
      <c r="I7" s="93">
        <v>10201.9</v>
      </c>
    </row>
    <row r="8" spans="1:9" s="35" customFormat="1" ht="7" customHeight="1" thickBot="1">
      <c r="A8" s="31"/>
      <c r="B8" s="31"/>
      <c r="C8" s="31"/>
      <c r="D8" s="31"/>
      <c r="E8" s="32"/>
      <c r="F8" s="32"/>
      <c r="G8" s="32"/>
      <c r="H8" s="33"/>
      <c r="I8" s="34"/>
    </row>
    <row r="9" spans="1:9" ht="20" customHeight="1" thickBot="1">
      <c r="A9" s="198" t="s">
        <v>368</v>
      </c>
      <c r="B9" s="232" t="s">
        <v>393</v>
      </c>
      <c r="C9" s="233"/>
      <c r="D9" s="234"/>
      <c r="E9" s="94"/>
      <c r="F9" s="235" t="s">
        <v>368</v>
      </c>
      <c r="G9" s="236"/>
      <c r="H9" s="183" t="s">
        <v>433</v>
      </c>
      <c r="I9" s="185"/>
    </row>
    <row r="10" spans="1:9" ht="22.25" customHeight="1" thickBot="1">
      <c r="A10" s="199"/>
      <c r="B10" s="209" t="s">
        <v>386</v>
      </c>
      <c r="C10" s="207" t="s">
        <v>392</v>
      </c>
      <c r="D10" s="208"/>
      <c r="E10" s="94"/>
      <c r="F10" s="237"/>
      <c r="G10" s="238"/>
      <c r="H10" s="186"/>
      <c r="I10" s="188"/>
    </row>
    <row r="11" spans="1:9" s="39" customFormat="1" ht="37" customHeight="1" thickBot="1">
      <c r="A11" s="200"/>
      <c r="B11" s="210"/>
      <c r="C11" s="36" t="s">
        <v>404</v>
      </c>
      <c r="D11" s="37" t="s">
        <v>405</v>
      </c>
      <c r="E11" s="95"/>
      <c r="F11" s="239"/>
      <c r="G11" s="240"/>
      <c r="H11" s="113" t="s">
        <v>401</v>
      </c>
      <c r="I11" s="113" t="s">
        <v>402</v>
      </c>
    </row>
    <row r="12" spans="1:9" s="39" customFormat="1" ht="22.25" customHeight="1" thickBot="1">
      <c r="A12" s="40" t="s">
        <v>391</v>
      </c>
      <c r="B12" s="43" t="s">
        <v>447</v>
      </c>
      <c r="C12" s="44" t="s">
        <v>448</v>
      </c>
      <c r="D12" s="45" t="s">
        <v>449</v>
      </c>
      <c r="E12" s="96"/>
      <c r="F12" s="172" t="s">
        <v>391</v>
      </c>
      <c r="G12" s="174"/>
      <c r="H12" s="114" t="s">
        <v>442</v>
      </c>
      <c r="I12" s="114" t="s">
        <v>443</v>
      </c>
    </row>
    <row r="13" spans="1:9" ht="16.5" customHeight="1">
      <c r="A13" s="105" t="s">
        <v>369</v>
      </c>
      <c r="B13" s="50">
        <v>53216</v>
      </c>
      <c r="C13" s="51">
        <f>D13/B13</f>
        <v>5.2219999624173186</v>
      </c>
      <c r="D13" s="52">
        <v>277893.95</v>
      </c>
      <c r="E13" s="97"/>
      <c r="F13" s="157" t="s">
        <v>406</v>
      </c>
      <c r="G13" s="107" t="s">
        <v>369</v>
      </c>
      <c r="H13" s="179">
        <f>D13/I$5</f>
        <v>25.289755560409162</v>
      </c>
      <c r="I13" s="180"/>
    </row>
    <row r="14" spans="1:9" ht="16.5" customHeight="1">
      <c r="A14" s="103" t="s">
        <v>370</v>
      </c>
      <c r="B14" s="56">
        <v>39576</v>
      </c>
      <c r="C14" s="57"/>
      <c r="D14" s="58">
        <v>206665.87</v>
      </c>
      <c r="E14" s="97"/>
      <c r="F14" s="157"/>
      <c r="G14" s="103" t="s">
        <v>370</v>
      </c>
      <c r="H14" s="175">
        <f>D14/I$5</f>
        <v>18.807639874777038</v>
      </c>
      <c r="I14" s="176"/>
    </row>
    <row r="15" spans="1:9" ht="16.5" customHeight="1">
      <c r="A15" s="103" t="s">
        <v>371</v>
      </c>
      <c r="B15" s="56">
        <v>35890</v>
      </c>
      <c r="C15" s="57"/>
      <c r="D15" s="58">
        <v>187417.58</v>
      </c>
      <c r="E15" s="97"/>
      <c r="F15" s="157"/>
      <c r="G15" s="103" t="s">
        <v>371</v>
      </c>
      <c r="H15" s="175">
        <f>D15/I$5</f>
        <v>17.055948090713844</v>
      </c>
      <c r="I15" s="176"/>
    </row>
    <row r="16" spans="1:9" ht="16.5" customHeight="1">
      <c r="A16" s="103" t="s">
        <v>372</v>
      </c>
      <c r="B16" s="56">
        <v>19193</v>
      </c>
      <c r="C16" s="57"/>
      <c r="D16" s="58">
        <v>100225.85</v>
      </c>
      <c r="E16" s="97"/>
      <c r="F16" s="157"/>
      <c r="G16" s="103" t="s">
        <v>372</v>
      </c>
      <c r="H16" s="181">
        <f>D16/I$5</f>
        <v>9.1210594809071388</v>
      </c>
      <c r="I16" s="182"/>
    </row>
    <row r="17" spans="1:9" ht="16.5" customHeight="1">
      <c r="A17" s="104" t="s">
        <v>373</v>
      </c>
      <c r="B17" s="60">
        <v>8864</v>
      </c>
      <c r="C17" s="61"/>
      <c r="D17" s="58">
        <v>46287.81</v>
      </c>
      <c r="E17" s="97"/>
      <c r="F17" s="169" t="s">
        <v>407</v>
      </c>
      <c r="G17" s="104" t="s">
        <v>373</v>
      </c>
      <c r="H17" s="115">
        <f>D17/I$7</f>
        <v>4.5371754281065293</v>
      </c>
      <c r="I17" s="116"/>
    </row>
    <row r="18" spans="1:9" ht="16.5" customHeight="1">
      <c r="A18" s="104" t="s">
        <v>374</v>
      </c>
      <c r="B18" s="60">
        <v>7348</v>
      </c>
      <c r="C18" s="57"/>
      <c r="D18" s="58">
        <v>38371.26</v>
      </c>
      <c r="E18" s="97"/>
      <c r="F18" s="170"/>
      <c r="G18" s="104" t="s">
        <v>374</v>
      </c>
      <c r="H18" s="115">
        <f t="shared" ref="H18:H21" si="0">D18/I$7</f>
        <v>3.7611876219135656</v>
      </c>
      <c r="I18" s="116"/>
    </row>
    <row r="19" spans="1:9" ht="16.5" customHeight="1">
      <c r="A19" s="104" t="s">
        <v>375</v>
      </c>
      <c r="B19" s="60">
        <v>5481</v>
      </c>
      <c r="C19" s="64">
        <f>D19/B19</f>
        <v>5.366000729793833</v>
      </c>
      <c r="D19" s="58">
        <v>29411.05</v>
      </c>
      <c r="E19" s="97"/>
      <c r="F19" s="170"/>
      <c r="G19" s="104" t="s">
        <v>375</v>
      </c>
      <c r="H19" s="115">
        <f t="shared" si="0"/>
        <v>2.8828992638626136</v>
      </c>
      <c r="I19" s="116"/>
    </row>
    <row r="20" spans="1:9" ht="16.5" customHeight="1">
      <c r="A20" s="104" t="s">
        <v>376</v>
      </c>
      <c r="B20" s="60">
        <v>5707</v>
      </c>
      <c r="C20" s="65">
        <f>C19/C13-1</f>
        <v>2.7575788665815226E-2</v>
      </c>
      <c r="D20" s="58">
        <v>30623.759999999998</v>
      </c>
      <c r="E20" s="97"/>
      <c r="F20" s="170"/>
      <c r="G20" s="104" t="s">
        <v>376</v>
      </c>
      <c r="H20" s="115">
        <f t="shared" si="0"/>
        <v>3.0017702584812631</v>
      </c>
      <c r="I20" s="116"/>
    </row>
    <row r="21" spans="1:9" ht="16.5" customHeight="1">
      <c r="A21" s="104" t="s">
        <v>377</v>
      </c>
      <c r="B21" s="60">
        <v>15549</v>
      </c>
      <c r="C21" s="57"/>
      <c r="D21" s="58">
        <v>83435.929999999993</v>
      </c>
      <c r="E21" s="97"/>
      <c r="F21" s="171"/>
      <c r="G21" s="104" t="s">
        <v>377</v>
      </c>
      <c r="H21" s="115">
        <f t="shared" si="0"/>
        <v>8.1784696968211801</v>
      </c>
      <c r="I21" s="116"/>
    </row>
    <row r="22" spans="1:9" ht="16.5" customHeight="1">
      <c r="A22" s="103" t="s">
        <v>378</v>
      </c>
      <c r="B22" s="56">
        <v>27023</v>
      </c>
      <c r="C22" s="57"/>
      <c r="D22" s="58">
        <v>145005.42000000001</v>
      </c>
      <c r="E22" s="97"/>
      <c r="F22" s="157" t="s">
        <v>406</v>
      </c>
      <c r="G22" s="103" t="s">
        <v>378</v>
      </c>
      <c r="H22" s="179">
        <f>D22/I$5</f>
        <v>13.196226930217321</v>
      </c>
      <c r="I22" s="180"/>
    </row>
    <row r="23" spans="1:9" ht="16.5" customHeight="1">
      <c r="A23" s="103" t="s">
        <v>379</v>
      </c>
      <c r="B23" s="56">
        <v>37983</v>
      </c>
      <c r="C23" s="57"/>
      <c r="D23" s="58">
        <v>203816.78</v>
      </c>
      <c r="E23" s="97"/>
      <c r="F23" s="157"/>
      <c r="G23" s="103" t="s">
        <v>379</v>
      </c>
      <c r="H23" s="175">
        <f t="shared" ref="H23:H24" si="1">D23/I$5</f>
        <v>18.548358268719742</v>
      </c>
      <c r="I23" s="176"/>
    </row>
    <row r="24" spans="1:9" ht="16.5" customHeight="1" thickBot="1">
      <c r="A24" s="103" t="s">
        <v>380</v>
      </c>
      <c r="B24" s="56">
        <v>45878</v>
      </c>
      <c r="C24" s="57"/>
      <c r="D24" s="58">
        <v>246181.35</v>
      </c>
      <c r="E24" s="97"/>
      <c r="F24" s="158"/>
      <c r="G24" s="108" t="s">
        <v>380</v>
      </c>
      <c r="H24" s="177">
        <f t="shared" si="1"/>
        <v>22.403748498416512</v>
      </c>
      <c r="I24" s="178"/>
    </row>
    <row r="25" spans="1:9" ht="16.5" customHeight="1" thickBot="1">
      <c r="A25" s="106" t="s">
        <v>438</v>
      </c>
      <c r="B25" s="67">
        <f>SUM(B13:B24)</f>
        <v>301708</v>
      </c>
      <c r="C25" s="68"/>
      <c r="D25" s="69">
        <f>SUM(D13:D24)</f>
        <v>1595336.61</v>
      </c>
      <c r="E25" s="98"/>
      <c r="F25" s="70"/>
      <c r="G25" s="70"/>
      <c r="H25" s="70"/>
      <c r="I25" s="70"/>
    </row>
    <row r="26" spans="1:9" s="39" customFormat="1" ht="20.5" customHeight="1" thickBot="1">
      <c r="A26" s="40" t="s">
        <v>390</v>
      </c>
      <c r="B26" s="43" t="s">
        <v>447</v>
      </c>
      <c r="C26" s="44" t="s">
        <v>448</v>
      </c>
      <c r="D26" s="45" t="s">
        <v>449</v>
      </c>
      <c r="E26" s="96"/>
      <c r="F26" s="172" t="s">
        <v>390</v>
      </c>
      <c r="G26" s="174"/>
      <c r="H26" s="131" t="s">
        <v>442</v>
      </c>
      <c r="I26" s="114" t="s">
        <v>443</v>
      </c>
    </row>
    <row r="27" spans="1:9" ht="16.5" customHeight="1">
      <c r="A27" s="105" t="s">
        <v>369</v>
      </c>
      <c r="B27" s="50">
        <v>48790</v>
      </c>
      <c r="C27" s="71">
        <f>D27/B27</f>
        <v>5.3660000000000005</v>
      </c>
      <c r="D27" s="52">
        <v>261807.14</v>
      </c>
      <c r="E27" s="97"/>
      <c r="F27" s="157" t="s">
        <v>406</v>
      </c>
      <c r="G27" s="107" t="s">
        <v>369</v>
      </c>
      <c r="H27" s="179">
        <f t="shared" ref="H27:H30" si="2">D27/I$5</f>
        <v>23.825774453059591</v>
      </c>
      <c r="I27" s="180"/>
    </row>
    <row r="28" spans="1:9" ht="16.5" customHeight="1">
      <c r="A28" s="103" t="s">
        <v>370</v>
      </c>
      <c r="B28" s="56">
        <v>44829</v>
      </c>
      <c r="C28" s="57"/>
      <c r="D28" s="58">
        <v>240552.41</v>
      </c>
      <c r="E28" s="97"/>
      <c r="F28" s="157"/>
      <c r="G28" s="103" t="s">
        <v>370</v>
      </c>
      <c r="H28" s="175">
        <f t="shared" si="2"/>
        <v>21.891486476648101</v>
      </c>
      <c r="I28" s="176"/>
    </row>
    <row r="29" spans="1:9" ht="16.5" customHeight="1">
      <c r="A29" s="103" t="s">
        <v>371</v>
      </c>
      <c r="B29" s="56">
        <v>36105</v>
      </c>
      <c r="C29" s="57"/>
      <c r="D29" s="58">
        <v>193739.43</v>
      </c>
      <c r="E29" s="97"/>
      <c r="F29" s="157"/>
      <c r="G29" s="103" t="s">
        <v>371</v>
      </c>
      <c r="H29" s="175">
        <f t="shared" si="2"/>
        <v>17.631268428524624</v>
      </c>
      <c r="I29" s="176"/>
    </row>
    <row r="30" spans="1:9" ht="16.5" customHeight="1">
      <c r="A30" s="103" t="s">
        <v>372</v>
      </c>
      <c r="B30" s="56">
        <v>28485</v>
      </c>
      <c r="C30" s="57"/>
      <c r="D30" s="58">
        <v>152850.51</v>
      </c>
      <c r="E30" s="97"/>
      <c r="F30" s="157"/>
      <c r="G30" s="103" t="s">
        <v>372</v>
      </c>
      <c r="H30" s="175">
        <f t="shared" si="2"/>
        <v>13.910169815441741</v>
      </c>
      <c r="I30" s="176"/>
    </row>
    <row r="31" spans="1:9" ht="16.5" customHeight="1">
      <c r="A31" s="104" t="s">
        <v>373</v>
      </c>
      <c r="B31" s="60">
        <v>12483</v>
      </c>
      <c r="C31" s="57"/>
      <c r="D31" s="58">
        <v>66983.78</v>
      </c>
      <c r="E31" s="97"/>
      <c r="F31" s="169" t="s">
        <v>407</v>
      </c>
      <c r="G31" s="104" t="s">
        <v>373</v>
      </c>
      <c r="H31" s="62">
        <f>D31/I$7</f>
        <v>6.5658142110783286</v>
      </c>
      <c r="I31" s="116"/>
    </row>
    <row r="32" spans="1:9" ht="16.5" customHeight="1">
      <c r="A32" s="104" t="s">
        <v>374</v>
      </c>
      <c r="B32" s="60">
        <v>8388</v>
      </c>
      <c r="C32" s="57"/>
      <c r="D32" s="58">
        <v>45010.01</v>
      </c>
      <c r="E32" s="97"/>
      <c r="F32" s="170"/>
      <c r="G32" s="104" t="s">
        <v>374</v>
      </c>
      <c r="H32" s="62">
        <f t="shared" ref="H32:H35" si="3">D32/I$7</f>
        <v>4.4119242494045228</v>
      </c>
      <c r="I32" s="116"/>
    </row>
    <row r="33" spans="1:9" ht="16.5" customHeight="1">
      <c r="A33" s="104" t="s">
        <v>375</v>
      </c>
      <c r="B33" s="60">
        <v>7714</v>
      </c>
      <c r="C33" s="64">
        <f>D33/B33</f>
        <v>5.5809994814622765</v>
      </c>
      <c r="D33" s="58">
        <v>43051.83</v>
      </c>
      <c r="E33" s="97"/>
      <c r="F33" s="170"/>
      <c r="G33" s="104" t="s">
        <v>375</v>
      </c>
      <c r="H33" s="62">
        <f t="shared" si="3"/>
        <v>4.2199815720601066</v>
      </c>
      <c r="I33" s="116"/>
    </row>
    <row r="34" spans="1:9" ht="16.5" customHeight="1">
      <c r="A34" s="104" t="s">
        <v>376</v>
      </c>
      <c r="B34" s="60">
        <v>6036</v>
      </c>
      <c r="C34" s="65">
        <f>C33/C27-1</f>
        <v>4.0066992445448424E-2</v>
      </c>
      <c r="D34" s="58">
        <v>33686.92</v>
      </c>
      <c r="E34" s="97"/>
      <c r="F34" s="170"/>
      <c r="G34" s="104" t="s">
        <v>376</v>
      </c>
      <c r="H34" s="62">
        <f t="shared" si="3"/>
        <v>3.3020241327595841</v>
      </c>
      <c r="I34" s="116"/>
    </row>
    <row r="35" spans="1:9" ht="16.5" customHeight="1">
      <c r="A35" s="104" t="s">
        <v>377</v>
      </c>
      <c r="B35" s="60">
        <v>9543</v>
      </c>
      <c r="C35" s="57"/>
      <c r="D35" s="58">
        <v>53259.48</v>
      </c>
      <c r="E35" s="97"/>
      <c r="F35" s="171"/>
      <c r="G35" s="104" t="s">
        <v>377</v>
      </c>
      <c r="H35" s="62">
        <f t="shared" si="3"/>
        <v>5.2205451925621702</v>
      </c>
      <c r="I35" s="116"/>
    </row>
    <row r="36" spans="1:9" ht="16.5" customHeight="1">
      <c r="A36" s="103" t="s">
        <v>378</v>
      </c>
      <c r="B36" s="56">
        <v>36206</v>
      </c>
      <c r="C36" s="57"/>
      <c r="D36" s="58">
        <v>202065.69</v>
      </c>
      <c r="E36" s="97"/>
      <c r="F36" s="157" t="s">
        <v>406</v>
      </c>
      <c r="G36" s="103" t="s">
        <v>378</v>
      </c>
      <c r="H36" s="175">
        <f t="shared" ref="H36:H38" si="4">D36/I$5</f>
        <v>18.389000218412143</v>
      </c>
      <c r="I36" s="176"/>
    </row>
    <row r="37" spans="1:9" ht="16.5" customHeight="1">
      <c r="A37" s="103" t="s">
        <v>379</v>
      </c>
      <c r="B37" s="56">
        <v>37760</v>
      </c>
      <c r="C37" s="57"/>
      <c r="D37" s="58">
        <v>210738.56</v>
      </c>
      <c r="E37" s="97"/>
      <c r="F37" s="157"/>
      <c r="G37" s="103" t="s">
        <v>379</v>
      </c>
      <c r="H37" s="175">
        <f t="shared" si="4"/>
        <v>19.178275272105129</v>
      </c>
      <c r="I37" s="176"/>
    </row>
    <row r="38" spans="1:9" ht="16.5" customHeight="1" thickBot="1">
      <c r="A38" s="103" t="s">
        <v>380</v>
      </c>
      <c r="B38" s="56">
        <v>41990</v>
      </c>
      <c r="C38" s="57"/>
      <c r="D38" s="58">
        <v>234346.19</v>
      </c>
      <c r="E38" s="97"/>
      <c r="F38" s="158"/>
      <c r="G38" s="108" t="s">
        <v>380</v>
      </c>
      <c r="H38" s="177">
        <f t="shared" si="4"/>
        <v>21.326689053911398</v>
      </c>
      <c r="I38" s="178"/>
    </row>
    <row r="39" spans="1:9" ht="16.5" customHeight="1" thickBot="1">
      <c r="A39" s="106" t="s">
        <v>438</v>
      </c>
      <c r="B39" s="72">
        <f>SUM(B27:B38)</f>
        <v>318329</v>
      </c>
      <c r="C39" s="73"/>
      <c r="D39" s="74">
        <f>SUM(D27:D38)</f>
        <v>1738091.95</v>
      </c>
      <c r="E39" s="98"/>
      <c r="F39" s="70"/>
      <c r="G39" s="70"/>
      <c r="H39" s="70"/>
      <c r="I39" s="70"/>
    </row>
    <row r="40" spans="1:9" s="39" customFormat="1" ht="22.25" customHeight="1" thickBot="1">
      <c r="A40" s="40" t="s">
        <v>389</v>
      </c>
      <c r="B40" s="43" t="s">
        <v>447</v>
      </c>
      <c r="C40" s="44" t="s">
        <v>448</v>
      </c>
      <c r="D40" s="45" t="s">
        <v>449</v>
      </c>
      <c r="E40" s="96"/>
      <c r="F40" s="172" t="s">
        <v>389</v>
      </c>
      <c r="G40" s="174"/>
      <c r="H40" s="131" t="s">
        <v>442</v>
      </c>
      <c r="I40" s="114" t="s">
        <v>443</v>
      </c>
    </row>
    <row r="41" spans="1:9" ht="16.5" customHeight="1">
      <c r="A41" s="105" t="s">
        <v>369</v>
      </c>
      <c r="B41" s="50">
        <v>43969</v>
      </c>
      <c r="C41" s="71">
        <f>D41/B41</f>
        <v>5.5810000227432965</v>
      </c>
      <c r="D41" s="52">
        <v>245390.99</v>
      </c>
      <c r="E41" s="97"/>
      <c r="F41" s="157" t="s">
        <v>406</v>
      </c>
      <c r="G41" s="107" t="s">
        <v>369</v>
      </c>
      <c r="H41" s="179">
        <f t="shared" ref="H41:H44" si="5">D41/I$5</f>
        <v>22.331821739288703</v>
      </c>
      <c r="I41" s="180"/>
    </row>
    <row r="42" spans="1:9" ht="16.5" customHeight="1">
      <c r="A42" s="103" t="s">
        <v>370</v>
      </c>
      <c r="B42" s="56">
        <v>43781</v>
      </c>
      <c r="C42" s="57"/>
      <c r="D42" s="58">
        <v>244341.76000000001</v>
      </c>
      <c r="E42" s="97"/>
      <c r="F42" s="157"/>
      <c r="G42" s="103" t="s">
        <v>370</v>
      </c>
      <c r="H42" s="175">
        <f t="shared" si="5"/>
        <v>22.23633650030942</v>
      </c>
      <c r="I42" s="176"/>
    </row>
    <row r="43" spans="1:9" ht="16.5" customHeight="1">
      <c r="A43" s="103" t="s">
        <v>371</v>
      </c>
      <c r="B43" s="56">
        <v>46226</v>
      </c>
      <c r="C43" s="57"/>
      <c r="D43" s="58">
        <v>257987.31</v>
      </c>
      <c r="E43" s="97"/>
      <c r="F43" s="157"/>
      <c r="G43" s="103" t="s">
        <v>371</v>
      </c>
      <c r="H43" s="175">
        <f t="shared" si="5"/>
        <v>23.478150595173091</v>
      </c>
      <c r="I43" s="176"/>
    </row>
    <row r="44" spans="1:9" ht="16.5" customHeight="1">
      <c r="A44" s="103" t="s">
        <v>372</v>
      </c>
      <c r="B44" s="56">
        <v>23951</v>
      </c>
      <c r="C44" s="57"/>
      <c r="D44" s="58">
        <v>133670.53</v>
      </c>
      <c r="E44" s="97"/>
      <c r="F44" s="157"/>
      <c r="G44" s="103" t="s">
        <v>372</v>
      </c>
      <c r="H44" s="175">
        <f t="shared" si="5"/>
        <v>12.164694587019039</v>
      </c>
      <c r="I44" s="176"/>
    </row>
    <row r="45" spans="1:9" ht="16.5" customHeight="1">
      <c r="A45" s="104" t="s">
        <v>373</v>
      </c>
      <c r="B45" s="60">
        <v>8888</v>
      </c>
      <c r="C45" s="57"/>
      <c r="D45" s="58">
        <v>49603.93</v>
      </c>
      <c r="E45" s="97"/>
      <c r="F45" s="169" t="s">
        <v>407</v>
      </c>
      <c r="G45" s="104" t="s">
        <v>373</v>
      </c>
      <c r="H45" s="62">
        <f t="shared" ref="H45:H49" si="6">D45/I$7</f>
        <v>4.8622246836373622</v>
      </c>
      <c r="I45" s="116"/>
    </row>
    <row r="46" spans="1:9" ht="16.5" customHeight="1">
      <c r="A46" s="104" t="s">
        <v>374</v>
      </c>
      <c r="B46" s="60">
        <v>7483</v>
      </c>
      <c r="C46" s="57"/>
      <c r="D46" s="58">
        <v>41762.620000000003</v>
      </c>
      <c r="E46" s="97"/>
      <c r="F46" s="170"/>
      <c r="G46" s="104" t="s">
        <v>374</v>
      </c>
      <c r="H46" s="62">
        <f t="shared" si="6"/>
        <v>4.0936119742400932</v>
      </c>
      <c r="I46" s="116"/>
    </row>
    <row r="47" spans="1:9" ht="16.5" customHeight="1">
      <c r="A47" s="104" t="s">
        <v>375</v>
      </c>
      <c r="B47" s="60">
        <v>6216</v>
      </c>
      <c r="C47" s="64">
        <f>D47/B47</f>
        <v>5.7589993564993565</v>
      </c>
      <c r="D47" s="58">
        <v>35797.94</v>
      </c>
      <c r="E47" s="97"/>
      <c r="F47" s="170"/>
      <c r="G47" s="104" t="s">
        <v>375</v>
      </c>
      <c r="H47" s="62">
        <f t="shared" si="6"/>
        <v>3.5089483331536284</v>
      </c>
      <c r="I47" s="116"/>
    </row>
    <row r="48" spans="1:9" ht="16.5" customHeight="1">
      <c r="A48" s="104" t="s">
        <v>376</v>
      </c>
      <c r="B48" s="60">
        <v>3080</v>
      </c>
      <c r="C48" s="65">
        <f>C47/C41-1</f>
        <v>3.1893806312612405E-2</v>
      </c>
      <c r="D48" s="58">
        <v>17737.72</v>
      </c>
      <c r="E48" s="97"/>
      <c r="F48" s="170"/>
      <c r="G48" s="104" t="s">
        <v>376</v>
      </c>
      <c r="H48" s="62">
        <f t="shared" si="6"/>
        <v>1.7386682872798207</v>
      </c>
      <c r="I48" s="116"/>
    </row>
    <row r="49" spans="1:9" ht="16.5" customHeight="1">
      <c r="A49" s="104" t="s">
        <v>377</v>
      </c>
      <c r="B49" s="60">
        <v>8168</v>
      </c>
      <c r="C49" s="57"/>
      <c r="D49" s="58">
        <v>47039.51</v>
      </c>
      <c r="E49" s="97"/>
      <c r="F49" s="171"/>
      <c r="G49" s="104" t="s">
        <v>377</v>
      </c>
      <c r="H49" s="62">
        <f t="shared" si="6"/>
        <v>4.610857781393662</v>
      </c>
      <c r="I49" s="116"/>
    </row>
    <row r="50" spans="1:9" ht="16.5" customHeight="1">
      <c r="A50" s="103" t="s">
        <v>378</v>
      </c>
      <c r="B50" s="56">
        <v>25663</v>
      </c>
      <c r="C50" s="57"/>
      <c r="D50" s="58">
        <v>147793.22</v>
      </c>
      <c r="E50" s="97"/>
      <c r="F50" s="157" t="s">
        <v>406</v>
      </c>
      <c r="G50" s="103" t="s">
        <v>378</v>
      </c>
      <c r="H50" s="175">
        <f t="shared" ref="H50:H52" si="7">D50/I$5</f>
        <v>13.449930836154492</v>
      </c>
      <c r="I50" s="176"/>
    </row>
    <row r="51" spans="1:9" ht="16.5" customHeight="1">
      <c r="A51" s="103" t="s">
        <v>379</v>
      </c>
      <c r="B51" s="56">
        <v>37705</v>
      </c>
      <c r="C51" s="57"/>
      <c r="D51" s="58">
        <v>217143.1</v>
      </c>
      <c r="E51" s="97"/>
      <c r="F51" s="157"/>
      <c r="G51" s="103" t="s">
        <v>379</v>
      </c>
      <c r="H51" s="175">
        <f t="shared" si="7"/>
        <v>19.761120818317501</v>
      </c>
      <c r="I51" s="176"/>
    </row>
    <row r="52" spans="1:9" ht="16.5" customHeight="1" thickBot="1">
      <c r="A52" s="103" t="s">
        <v>380</v>
      </c>
      <c r="B52" s="56">
        <v>45950</v>
      </c>
      <c r="C52" s="57"/>
      <c r="D52" s="58">
        <v>264626.05</v>
      </c>
      <c r="E52" s="97"/>
      <c r="F52" s="158"/>
      <c r="G52" s="108" t="s">
        <v>380</v>
      </c>
      <c r="H52" s="177">
        <f t="shared" si="7"/>
        <v>24.082309526409666</v>
      </c>
      <c r="I52" s="178"/>
    </row>
    <row r="53" spans="1:9" ht="16.5" customHeight="1" thickBot="1">
      <c r="A53" s="112" t="s">
        <v>438</v>
      </c>
      <c r="B53" s="72">
        <f>SUM(B41:B52)</f>
        <v>301080</v>
      </c>
      <c r="C53" s="75"/>
      <c r="D53" s="74">
        <f>SUM(D41:D52)</f>
        <v>1702894.6800000002</v>
      </c>
      <c r="E53" s="98"/>
      <c r="F53" s="70"/>
      <c r="G53" s="70"/>
      <c r="H53" s="70"/>
      <c r="I53" s="70"/>
    </row>
    <row r="54" spans="1:9" s="39" customFormat="1" ht="21.5" customHeight="1" thickBot="1">
      <c r="A54" s="40" t="s">
        <v>388</v>
      </c>
      <c r="B54" s="43" t="s">
        <v>447</v>
      </c>
      <c r="C54" s="44" t="s">
        <v>448</v>
      </c>
      <c r="D54" s="45" t="s">
        <v>449</v>
      </c>
      <c r="E54" s="96"/>
      <c r="F54" s="172" t="s">
        <v>388</v>
      </c>
      <c r="G54" s="174"/>
      <c r="H54" s="131" t="s">
        <v>442</v>
      </c>
      <c r="I54" s="114" t="s">
        <v>443</v>
      </c>
    </row>
    <row r="55" spans="1:9" ht="16.5" customHeight="1">
      <c r="A55" s="105" t="s">
        <v>369</v>
      </c>
      <c r="B55" s="50">
        <v>45979</v>
      </c>
      <c r="C55" s="51">
        <f>D55/B55</f>
        <v>5.8569999347528219</v>
      </c>
      <c r="D55" s="52">
        <v>269299</v>
      </c>
      <c r="E55" s="97"/>
      <c r="F55" s="157" t="s">
        <v>406</v>
      </c>
      <c r="G55" s="107" t="s">
        <v>369</v>
      </c>
      <c r="H55" s="179">
        <f t="shared" ref="H55:H58" si="8">D55/I$5</f>
        <v>24.507571620982127</v>
      </c>
      <c r="I55" s="180"/>
    </row>
    <row r="56" spans="1:9" ht="16.5" customHeight="1">
      <c r="A56" s="103" t="s">
        <v>370</v>
      </c>
      <c r="B56" s="56">
        <v>37616</v>
      </c>
      <c r="C56" s="65">
        <f>C55/C47-1</f>
        <v>1.7016945512047466E-2</v>
      </c>
      <c r="D56" s="58">
        <v>220316.91</v>
      </c>
      <c r="E56" s="97"/>
      <c r="F56" s="157"/>
      <c r="G56" s="103" t="s">
        <v>370</v>
      </c>
      <c r="H56" s="175">
        <f t="shared" si="8"/>
        <v>20.049953587419463</v>
      </c>
      <c r="I56" s="176"/>
    </row>
    <row r="57" spans="1:9" ht="16.5" customHeight="1">
      <c r="A57" s="103" t="s">
        <v>371</v>
      </c>
      <c r="B57" s="56">
        <v>35268</v>
      </c>
      <c r="C57" s="57"/>
      <c r="D57" s="58">
        <v>206564.68</v>
      </c>
      <c r="E57" s="97"/>
      <c r="F57" s="157"/>
      <c r="G57" s="103" t="s">
        <v>371</v>
      </c>
      <c r="H57" s="175">
        <f t="shared" si="8"/>
        <v>18.798431072767645</v>
      </c>
      <c r="I57" s="176"/>
    </row>
    <row r="58" spans="1:9" ht="16.5" customHeight="1">
      <c r="A58" s="103" t="s">
        <v>372</v>
      </c>
      <c r="B58" s="56">
        <v>19860</v>
      </c>
      <c r="C58" s="57"/>
      <c r="D58" s="58">
        <v>116320.02</v>
      </c>
      <c r="E58" s="97"/>
      <c r="F58" s="157"/>
      <c r="G58" s="103" t="s">
        <v>372</v>
      </c>
      <c r="H58" s="175">
        <f t="shared" si="8"/>
        <v>10.585710385497434</v>
      </c>
      <c r="I58" s="176"/>
    </row>
    <row r="59" spans="1:9" ht="16.5" customHeight="1">
      <c r="A59" s="104" t="s">
        <v>373</v>
      </c>
      <c r="B59" s="60">
        <v>8315</v>
      </c>
      <c r="C59" s="57"/>
      <c r="D59" s="58">
        <v>48700.959999999999</v>
      </c>
      <c r="E59" s="97"/>
      <c r="F59" s="169" t="s">
        <v>407</v>
      </c>
      <c r="G59" s="104" t="s">
        <v>373</v>
      </c>
      <c r="H59" s="62">
        <f t="shared" ref="H59:H63" si="9">D59/I$7</f>
        <v>4.7737147002029037</v>
      </c>
      <c r="I59" s="116"/>
    </row>
    <row r="60" spans="1:9" ht="16.5" customHeight="1">
      <c r="A60" s="104" t="s">
        <v>374</v>
      </c>
      <c r="B60" s="60">
        <v>6241</v>
      </c>
      <c r="C60" s="57"/>
      <c r="D60" s="58">
        <v>36553.54</v>
      </c>
      <c r="E60" s="97"/>
      <c r="F60" s="170"/>
      <c r="G60" s="104" t="s">
        <v>374</v>
      </c>
      <c r="H60" s="62">
        <f t="shared" si="9"/>
        <v>3.5830129681725955</v>
      </c>
      <c r="I60" s="116"/>
    </row>
    <row r="61" spans="1:9" ht="16.5" customHeight="1">
      <c r="A61" s="104" t="s">
        <v>375</v>
      </c>
      <c r="B61" s="60">
        <v>6839</v>
      </c>
      <c r="C61" s="64">
        <f>D61/B61</f>
        <v>5.9410001462202073</v>
      </c>
      <c r="D61" s="58">
        <v>40630.5</v>
      </c>
      <c r="E61" s="97"/>
      <c r="F61" s="170"/>
      <c r="G61" s="104" t="s">
        <v>375</v>
      </c>
      <c r="H61" s="62">
        <f t="shared" si="9"/>
        <v>3.982640488536449</v>
      </c>
      <c r="I61" s="116"/>
    </row>
    <row r="62" spans="1:9" ht="16.5" customHeight="1">
      <c r="A62" s="104" t="s">
        <v>376</v>
      </c>
      <c r="B62" s="60">
        <v>7045</v>
      </c>
      <c r="C62" s="65">
        <f>C61/C55-1</f>
        <v>1.4341849479793556E-2</v>
      </c>
      <c r="D62" s="58">
        <v>41854.35</v>
      </c>
      <c r="E62" s="97"/>
      <c r="F62" s="170"/>
      <c r="G62" s="104" t="s">
        <v>376</v>
      </c>
      <c r="H62" s="62">
        <f t="shared" si="9"/>
        <v>4.1026034366147481</v>
      </c>
      <c r="I62" s="116"/>
    </row>
    <row r="63" spans="1:9" ht="16.5" customHeight="1">
      <c r="A63" s="104" t="s">
        <v>377</v>
      </c>
      <c r="B63" s="60">
        <v>11934</v>
      </c>
      <c r="C63" s="57"/>
      <c r="D63" s="58">
        <v>70899.89</v>
      </c>
      <c r="E63" s="97"/>
      <c r="F63" s="171"/>
      <c r="G63" s="104" t="s">
        <v>377</v>
      </c>
      <c r="H63" s="62">
        <f t="shared" si="9"/>
        <v>6.9496750605279409</v>
      </c>
      <c r="I63" s="116"/>
    </row>
    <row r="64" spans="1:9" ht="16.5" customHeight="1">
      <c r="A64" s="103" t="s">
        <v>378</v>
      </c>
      <c r="B64" s="56">
        <v>23299</v>
      </c>
      <c r="C64" s="57"/>
      <c r="D64" s="58">
        <v>138419.35999999999</v>
      </c>
      <c r="E64" s="97"/>
      <c r="F64" s="157" t="s">
        <v>406</v>
      </c>
      <c r="G64" s="103" t="s">
        <v>378</v>
      </c>
      <c r="H64" s="175">
        <f>D64/I$5</f>
        <v>12.59686214553529</v>
      </c>
      <c r="I64" s="176"/>
    </row>
    <row r="65" spans="1:9" ht="16.5" customHeight="1">
      <c r="A65" s="103" t="s">
        <v>379</v>
      </c>
      <c r="B65" s="56">
        <v>32101</v>
      </c>
      <c r="C65" s="57"/>
      <c r="D65" s="58">
        <v>190712.04</v>
      </c>
      <c r="E65" s="97"/>
      <c r="F65" s="157"/>
      <c r="G65" s="103" t="s">
        <v>379</v>
      </c>
      <c r="H65" s="175">
        <f>D65/I$5</f>
        <v>17.355760620290489</v>
      </c>
      <c r="I65" s="176"/>
    </row>
    <row r="66" spans="1:9" ht="16.5" customHeight="1" thickBot="1">
      <c r="A66" s="103" t="s">
        <v>380</v>
      </c>
      <c r="B66" s="56">
        <v>36785</v>
      </c>
      <c r="C66" s="57"/>
      <c r="D66" s="58">
        <v>218539.69</v>
      </c>
      <c r="E66" s="97"/>
      <c r="F66" s="158"/>
      <c r="G66" s="108" t="s">
        <v>380</v>
      </c>
      <c r="H66" s="133">
        <v>20.2</v>
      </c>
      <c r="I66" s="118">
        <v>16</v>
      </c>
    </row>
    <row r="67" spans="1:9" ht="16.5" customHeight="1" thickBot="1">
      <c r="A67" s="106" t="s">
        <v>438</v>
      </c>
      <c r="B67" s="72">
        <f>SUM(B55:B66)</f>
        <v>271282</v>
      </c>
      <c r="C67" s="73"/>
      <c r="D67" s="74">
        <f>SUM(D55:D66)</f>
        <v>1598810.94</v>
      </c>
      <c r="E67" s="98"/>
      <c r="F67" s="70"/>
      <c r="G67" s="70"/>
      <c r="H67" s="70"/>
      <c r="I67" s="70"/>
    </row>
    <row r="68" spans="1:9" s="39" customFormat="1" ht="22.25" customHeight="1" thickBot="1">
      <c r="A68" s="40" t="s">
        <v>387</v>
      </c>
      <c r="B68" s="43" t="s">
        <v>447</v>
      </c>
      <c r="C68" s="44" t="s">
        <v>448</v>
      </c>
      <c r="D68" s="45" t="s">
        <v>449</v>
      </c>
      <c r="E68" s="96"/>
      <c r="F68" s="172" t="s">
        <v>387</v>
      </c>
      <c r="G68" s="174"/>
      <c r="H68" s="131" t="s">
        <v>442</v>
      </c>
      <c r="I68" s="114" t="s">
        <v>443</v>
      </c>
    </row>
    <row r="69" spans="1:9" ht="16.5" customHeight="1">
      <c r="A69" s="105" t="s">
        <v>369</v>
      </c>
      <c r="B69" s="50">
        <v>38245</v>
      </c>
      <c r="C69" s="71">
        <f>D69/B69</f>
        <v>5.941000130736044</v>
      </c>
      <c r="D69" s="52">
        <v>227213.55</v>
      </c>
      <c r="E69" s="97"/>
      <c r="F69" s="157" t="s">
        <v>406</v>
      </c>
      <c r="G69" s="107" t="s">
        <v>369</v>
      </c>
      <c r="H69" s="132">
        <v>21</v>
      </c>
      <c r="I69" s="117">
        <v>16.8</v>
      </c>
    </row>
    <row r="70" spans="1:9" ht="16.5" customHeight="1">
      <c r="A70" s="103" t="s">
        <v>370</v>
      </c>
      <c r="B70" s="56">
        <v>35806</v>
      </c>
      <c r="C70" s="57"/>
      <c r="D70" s="58">
        <v>212723.45</v>
      </c>
      <c r="E70" s="97"/>
      <c r="F70" s="157"/>
      <c r="G70" s="103" t="s">
        <v>370</v>
      </c>
      <c r="H70" s="130">
        <v>19.7</v>
      </c>
      <c r="I70" s="116">
        <v>15.5</v>
      </c>
    </row>
    <row r="71" spans="1:9" ht="16.5" customHeight="1">
      <c r="A71" s="103" t="s">
        <v>371</v>
      </c>
      <c r="B71" s="56">
        <v>29670</v>
      </c>
      <c r="C71" s="57"/>
      <c r="D71" s="58">
        <v>176269.47</v>
      </c>
      <c r="E71" s="97"/>
      <c r="F71" s="157"/>
      <c r="G71" s="103" t="s">
        <v>371</v>
      </c>
      <c r="H71" s="130">
        <v>16.350000000000001</v>
      </c>
      <c r="I71" s="116">
        <v>12.15</v>
      </c>
    </row>
    <row r="72" spans="1:9" ht="16.5" customHeight="1">
      <c r="A72" s="103" t="s">
        <v>372</v>
      </c>
      <c r="B72" s="56">
        <v>22744</v>
      </c>
      <c r="C72" s="57"/>
      <c r="D72" s="58">
        <v>135122.1</v>
      </c>
      <c r="E72" s="97"/>
      <c r="F72" s="157"/>
      <c r="G72" s="103" t="s">
        <v>372</v>
      </c>
      <c r="H72" s="130">
        <v>12.6</v>
      </c>
      <c r="I72" s="116">
        <v>8.4</v>
      </c>
    </row>
    <row r="73" spans="1:9" ht="16.5" customHeight="1">
      <c r="A73" s="104" t="s">
        <v>373</v>
      </c>
      <c r="B73" s="60">
        <v>10100</v>
      </c>
      <c r="C73" s="57"/>
      <c r="D73" s="58">
        <v>60004.1</v>
      </c>
      <c r="E73" s="97"/>
      <c r="F73" s="169" t="s">
        <v>407</v>
      </c>
      <c r="G73" s="104" t="s">
        <v>373</v>
      </c>
      <c r="H73" s="115">
        <f>ROUNDUP(D73/I$7,2)</f>
        <v>5.89</v>
      </c>
      <c r="I73" s="116"/>
    </row>
    <row r="74" spans="1:9" ht="16.5" customHeight="1">
      <c r="A74" s="104" t="s">
        <v>374</v>
      </c>
      <c r="B74" s="60">
        <v>7784</v>
      </c>
      <c r="C74" s="57"/>
      <c r="D74" s="58">
        <v>46244.74</v>
      </c>
      <c r="E74" s="97"/>
      <c r="F74" s="170"/>
      <c r="G74" s="104" t="s">
        <v>374</v>
      </c>
      <c r="H74" s="115">
        <f t="shared" ref="H74:H76" si="10">ROUNDUP(D74/I$7,2)</f>
        <v>4.54</v>
      </c>
      <c r="I74" s="116"/>
    </row>
    <row r="75" spans="1:9" ht="16.5" customHeight="1">
      <c r="A75" s="104" t="s">
        <v>375</v>
      </c>
      <c r="B75" s="60">
        <v>7057</v>
      </c>
      <c r="C75" s="57"/>
      <c r="D75" s="58">
        <v>41925.64</v>
      </c>
      <c r="E75" s="97"/>
      <c r="F75" s="170"/>
      <c r="G75" s="104" t="s">
        <v>375</v>
      </c>
      <c r="H75" s="115">
        <f t="shared" si="10"/>
        <v>4.1099999999999994</v>
      </c>
      <c r="I75" s="116"/>
    </row>
    <row r="76" spans="1:9" ht="16.5" customHeight="1">
      <c r="A76" s="104" t="s">
        <v>376</v>
      </c>
      <c r="B76" s="60">
        <v>7268</v>
      </c>
      <c r="C76" s="64">
        <f>D76/B76</f>
        <v>6.1089997248211336</v>
      </c>
      <c r="D76" s="58">
        <v>44400.21</v>
      </c>
      <c r="E76" s="97"/>
      <c r="F76" s="170"/>
      <c r="G76" s="104" t="s">
        <v>376</v>
      </c>
      <c r="H76" s="115">
        <f t="shared" si="10"/>
        <v>4.3599999999999994</v>
      </c>
      <c r="I76" s="116"/>
    </row>
    <row r="77" spans="1:9" ht="16.5" customHeight="1">
      <c r="A77" s="104" t="s">
        <v>377</v>
      </c>
      <c r="B77" s="60">
        <v>8772</v>
      </c>
      <c r="C77" s="65">
        <f>C76/C69-1</f>
        <v>2.8277998718757136E-2</v>
      </c>
      <c r="D77" s="58">
        <v>53588.15</v>
      </c>
      <c r="E77" s="97"/>
      <c r="F77" s="171"/>
      <c r="G77" s="104" t="s">
        <v>377</v>
      </c>
      <c r="H77" s="115">
        <f>ROUNDUP(D77/I$7,2)</f>
        <v>5.26</v>
      </c>
      <c r="I77" s="116"/>
    </row>
    <row r="78" spans="1:9" ht="16.5" customHeight="1">
      <c r="A78" s="103" t="s">
        <v>378</v>
      </c>
      <c r="B78" s="56">
        <v>23223</v>
      </c>
      <c r="C78" s="57"/>
      <c r="D78" s="58">
        <v>141869.31</v>
      </c>
      <c r="E78" s="97"/>
      <c r="F78" s="157" t="s">
        <v>406</v>
      </c>
      <c r="G78" s="103" t="s">
        <v>378</v>
      </c>
      <c r="H78" s="130">
        <v>13.35</v>
      </c>
      <c r="I78" s="116">
        <v>7.29</v>
      </c>
    </row>
    <row r="79" spans="1:9" ht="16.5" customHeight="1">
      <c r="A79" s="103" t="s">
        <v>379</v>
      </c>
      <c r="B79" s="56">
        <v>33129</v>
      </c>
      <c r="C79" s="57"/>
      <c r="D79" s="58">
        <v>202385.06</v>
      </c>
      <c r="E79" s="97"/>
      <c r="F79" s="157"/>
      <c r="G79" s="103" t="s">
        <v>379</v>
      </c>
      <c r="H79" s="130">
        <v>18.86</v>
      </c>
      <c r="I79" s="116">
        <v>12.8</v>
      </c>
    </row>
    <row r="80" spans="1:9" ht="16.5" customHeight="1" thickBot="1">
      <c r="A80" s="103" t="s">
        <v>380</v>
      </c>
      <c r="B80" s="56">
        <v>42357</v>
      </c>
      <c r="C80" s="57"/>
      <c r="D80" s="58">
        <v>258758.91</v>
      </c>
      <c r="E80" s="97"/>
      <c r="F80" s="158"/>
      <c r="G80" s="108" t="s">
        <v>380</v>
      </c>
      <c r="H80" s="133">
        <v>23.99</v>
      </c>
      <c r="I80" s="118">
        <v>17.93</v>
      </c>
    </row>
    <row r="81" spans="1:9" ht="16.5" customHeight="1" thickBot="1">
      <c r="A81" s="112" t="s">
        <v>438</v>
      </c>
      <c r="B81" s="72">
        <f>SUM(B69:B80)</f>
        <v>266155</v>
      </c>
      <c r="C81" s="124"/>
      <c r="D81" s="74">
        <f>SUM(D69:D80)</f>
        <v>1600504.69</v>
      </c>
      <c r="E81" s="98"/>
      <c r="F81" s="80"/>
      <c r="G81" s="80"/>
    </row>
    <row r="82" spans="1:9" ht="4.5" customHeight="1" thickBot="1"/>
    <row r="83" spans="1:9" s="39" customFormat="1" ht="22.25" customHeight="1" thickBot="1">
      <c r="A83" s="129" t="s">
        <v>450</v>
      </c>
      <c r="B83" s="43" t="s">
        <v>447</v>
      </c>
      <c r="C83" s="44" t="s">
        <v>448</v>
      </c>
      <c r="D83" s="45" t="s">
        <v>449</v>
      </c>
      <c r="E83" s="96"/>
      <c r="F83" s="241" t="s">
        <v>450</v>
      </c>
      <c r="G83" s="242"/>
      <c r="H83" s="131" t="s">
        <v>442</v>
      </c>
      <c r="I83" s="114" t="s">
        <v>443</v>
      </c>
    </row>
    <row r="84" spans="1:9" ht="23.5" customHeight="1">
      <c r="A84" s="105" t="s">
        <v>369</v>
      </c>
      <c r="B84" s="50">
        <v>43370</v>
      </c>
      <c r="C84" s="71">
        <f>D84/B84</f>
        <v>6.109</v>
      </c>
      <c r="D84" s="52">
        <v>264947.33</v>
      </c>
      <c r="E84" s="97"/>
      <c r="F84" s="243" t="s">
        <v>406</v>
      </c>
      <c r="G84" s="107" t="s">
        <v>369</v>
      </c>
      <c r="H84" s="132">
        <v>24.55</v>
      </c>
      <c r="I84" s="117">
        <v>18.489999999999998</v>
      </c>
    </row>
    <row r="85" spans="1:9" ht="24.65" customHeight="1">
      <c r="A85" s="103" t="s">
        <v>370</v>
      </c>
      <c r="B85" s="56">
        <v>43860</v>
      </c>
      <c r="C85" s="71">
        <f>D85/B85</f>
        <v>6.109</v>
      </c>
      <c r="D85" s="58">
        <v>267940.74</v>
      </c>
      <c r="E85" s="97"/>
      <c r="F85" s="157"/>
      <c r="G85" s="103" t="s">
        <v>370</v>
      </c>
      <c r="H85" s="130">
        <v>24.82</v>
      </c>
      <c r="I85" s="116">
        <v>18.760000000000002</v>
      </c>
    </row>
    <row r="86" spans="1:9" ht="16.5" customHeight="1">
      <c r="A86" s="103" t="s">
        <v>371</v>
      </c>
      <c r="B86" s="56">
        <v>39317</v>
      </c>
      <c r="C86" s="71">
        <f>D86/B86</f>
        <v>6.1089999236971284</v>
      </c>
      <c r="D86" s="58">
        <v>240187.55</v>
      </c>
      <c r="E86" s="97"/>
      <c r="F86" s="157"/>
      <c r="G86" s="103" t="s">
        <v>371</v>
      </c>
      <c r="H86" s="130">
        <v>22.3</v>
      </c>
      <c r="I86" s="116">
        <v>16.239999999999998</v>
      </c>
    </row>
    <row r="87" spans="1:9" ht="16.5" customHeight="1">
      <c r="A87" s="103" t="s">
        <v>372</v>
      </c>
      <c r="B87" s="56">
        <v>23811</v>
      </c>
      <c r="C87" s="71">
        <f>D87/B87</f>
        <v>6.1090000419973958</v>
      </c>
      <c r="D87" s="58">
        <v>145461.4</v>
      </c>
      <c r="E87" s="97"/>
      <c r="F87" s="244"/>
      <c r="G87" s="103" t="s">
        <v>372</v>
      </c>
      <c r="H87" s="152">
        <v>13.68</v>
      </c>
      <c r="I87" s="116">
        <v>7.62</v>
      </c>
    </row>
    <row r="88" spans="1:9" ht="20" customHeight="1">
      <c r="A88" s="257" t="s">
        <v>373</v>
      </c>
      <c r="B88" s="258">
        <v>11053</v>
      </c>
      <c r="C88" s="68">
        <f>D88/B88</f>
        <v>6.1090002714195242</v>
      </c>
      <c r="D88" s="259">
        <v>67522.78</v>
      </c>
      <c r="E88" s="97"/>
      <c r="F88" s="169" t="s">
        <v>407</v>
      </c>
      <c r="G88" s="257" t="s">
        <v>373</v>
      </c>
      <c r="H88" s="271">
        <v>6.58</v>
      </c>
      <c r="I88" s="267">
        <v>0.52</v>
      </c>
    </row>
    <row r="89" spans="1:9" ht="15" customHeight="1">
      <c r="A89" s="261" t="s">
        <v>457</v>
      </c>
      <c r="B89" s="260"/>
      <c r="C89" s="71"/>
      <c r="D89" s="52"/>
      <c r="E89" s="97"/>
      <c r="F89" s="170"/>
      <c r="G89" s="268" t="s">
        <v>457</v>
      </c>
      <c r="H89" s="269"/>
      <c r="I89" s="270"/>
    </row>
    <row r="90" spans="1:9" ht="16.5" customHeight="1">
      <c r="A90" s="104" t="s">
        <v>374</v>
      </c>
      <c r="B90" s="251">
        <v>6971</v>
      </c>
      <c r="C90" s="57">
        <f t="shared" ref="C90:C93" si="11">D90/B90</f>
        <v>6.1090001434514409</v>
      </c>
      <c r="D90" s="253">
        <v>42585.84</v>
      </c>
      <c r="E90" s="97"/>
      <c r="F90" s="170"/>
      <c r="G90" s="104" t="s">
        <v>374</v>
      </c>
      <c r="H90" s="115">
        <f t="shared" ref="H90:H92" si="12">ROUNDUP(D90/I$7,2)</f>
        <v>4.18</v>
      </c>
      <c r="I90" s="116"/>
    </row>
    <row r="91" spans="1:9" ht="16.5" customHeight="1">
      <c r="A91" s="104" t="s">
        <v>375</v>
      </c>
      <c r="B91" s="251">
        <v>6045</v>
      </c>
      <c r="C91" s="57">
        <f t="shared" si="11"/>
        <v>6.2850008271298599</v>
      </c>
      <c r="D91" s="253">
        <v>37992.83</v>
      </c>
      <c r="E91" s="97"/>
      <c r="F91" s="170"/>
      <c r="G91" s="104" t="s">
        <v>375</v>
      </c>
      <c r="H91" s="115">
        <f t="shared" si="12"/>
        <v>3.73</v>
      </c>
      <c r="I91" s="116"/>
    </row>
    <row r="92" spans="1:9" ht="16.5" customHeight="1">
      <c r="A92" s="104" t="s">
        <v>376</v>
      </c>
      <c r="B92" s="251">
        <v>7236</v>
      </c>
      <c r="C92" s="57">
        <f t="shared" si="11"/>
        <v>6.2850000000000001</v>
      </c>
      <c r="D92" s="253">
        <v>45478.26</v>
      </c>
      <c r="E92" s="97"/>
      <c r="F92" s="170"/>
      <c r="G92" s="104" t="s">
        <v>376</v>
      </c>
      <c r="H92" s="115">
        <f t="shared" si="12"/>
        <v>4.46</v>
      </c>
      <c r="I92" s="116"/>
    </row>
    <row r="93" spans="1:9" ht="17.5" customHeight="1">
      <c r="A93" s="262" t="s">
        <v>377</v>
      </c>
      <c r="B93" s="252">
        <v>14294</v>
      </c>
      <c r="C93" s="68">
        <f t="shared" si="11"/>
        <v>6.2849999999999993</v>
      </c>
      <c r="D93" s="255">
        <v>89837.79</v>
      </c>
      <c r="E93" s="97"/>
      <c r="F93" s="170"/>
      <c r="G93" s="262" t="s">
        <v>377</v>
      </c>
      <c r="H93" s="266">
        <v>8.6300000000000008</v>
      </c>
      <c r="I93" s="267">
        <v>2.39</v>
      </c>
    </row>
    <row r="94" spans="1:9" ht="16.5" customHeight="1">
      <c r="A94" s="263" t="s">
        <v>456</v>
      </c>
      <c r="B94" s="256"/>
      <c r="C94" s="71"/>
      <c r="D94" s="254"/>
      <c r="E94" s="97"/>
      <c r="F94" s="153"/>
      <c r="G94" s="272" t="s">
        <v>456</v>
      </c>
      <c r="H94" s="264"/>
      <c r="I94" s="265"/>
    </row>
    <row r="95" spans="1:9" ht="16.5" customHeight="1">
      <c r="A95" s="103" t="s">
        <v>378</v>
      </c>
      <c r="B95" s="56"/>
      <c r="C95" s="57"/>
      <c r="D95" s="58"/>
      <c r="E95" s="97"/>
      <c r="F95" s="157" t="s">
        <v>406</v>
      </c>
      <c r="G95" s="103" t="s">
        <v>378</v>
      </c>
      <c r="H95" s="130"/>
      <c r="I95" s="116"/>
    </row>
    <row r="96" spans="1:9" ht="16.5" customHeight="1">
      <c r="A96" s="103" t="s">
        <v>379</v>
      </c>
      <c r="B96" s="56"/>
      <c r="C96" s="57"/>
      <c r="D96" s="58"/>
      <c r="E96" s="97"/>
      <c r="F96" s="157"/>
      <c r="G96" s="103" t="s">
        <v>379</v>
      </c>
      <c r="H96" s="130"/>
      <c r="I96" s="116"/>
    </row>
    <row r="97" spans="1:9" ht="16.5" customHeight="1" thickBot="1">
      <c r="A97" s="103" t="s">
        <v>380</v>
      </c>
      <c r="B97" s="56"/>
      <c r="C97" s="57"/>
      <c r="D97" s="58"/>
      <c r="E97" s="97"/>
      <c r="F97" s="158"/>
      <c r="G97" s="108" t="s">
        <v>380</v>
      </c>
      <c r="H97" s="133"/>
      <c r="I97" s="118"/>
    </row>
    <row r="98" spans="1:9" ht="16.5" customHeight="1" thickBot="1">
      <c r="A98" s="112" t="s">
        <v>438</v>
      </c>
      <c r="B98" s="72">
        <f>SUM(B84:B97)</f>
        <v>195957</v>
      </c>
      <c r="C98" s="124"/>
      <c r="D98" s="74">
        <f>SUM(D84:D97)</f>
        <v>1201954.5200000003</v>
      </c>
      <c r="E98" s="98"/>
      <c r="F98" s="80"/>
      <c r="G98" s="80"/>
    </row>
    <row r="99" spans="1:9" ht="22.5" customHeight="1" thickBot="1">
      <c r="A99" s="125" t="s">
        <v>439</v>
      </c>
      <c r="B99" s="126">
        <f>B25+B39+B53+B67+B81+B98</f>
        <v>1654511</v>
      </c>
      <c r="C99" s="128"/>
      <c r="D99" s="127">
        <f>D25+D39+D53+D67+D81+D98</f>
        <v>9437593.3899999987</v>
      </c>
      <c r="E99" s="99"/>
      <c r="F99" s="85"/>
      <c r="G99" s="85"/>
    </row>
  </sheetData>
  <mergeCells count="69">
    <mergeCell ref="F78:F80"/>
    <mergeCell ref="F83:G83"/>
    <mergeCell ref="F84:F87"/>
    <mergeCell ref="F88:F93"/>
    <mergeCell ref="F95:F97"/>
    <mergeCell ref="F73:F77"/>
    <mergeCell ref="F55:F58"/>
    <mergeCell ref="H55:I55"/>
    <mergeCell ref="H56:I56"/>
    <mergeCell ref="H57:I57"/>
    <mergeCell ref="H58:I58"/>
    <mergeCell ref="F59:F63"/>
    <mergeCell ref="F64:F66"/>
    <mergeCell ref="H64:I64"/>
    <mergeCell ref="H65:I65"/>
    <mergeCell ref="F68:G68"/>
    <mergeCell ref="F69:F72"/>
    <mergeCell ref="F54:G54"/>
    <mergeCell ref="F36:F38"/>
    <mergeCell ref="H36:I36"/>
    <mergeCell ref="H37:I37"/>
    <mergeCell ref="H38:I38"/>
    <mergeCell ref="F40:G40"/>
    <mergeCell ref="F41:F44"/>
    <mergeCell ref="H41:I41"/>
    <mergeCell ref="H42:I42"/>
    <mergeCell ref="H43:I43"/>
    <mergeCell ref="H44:I44"/>
    <mergeCell ref="F45:F49"/>
    <mergeCell ref="F50:F52"/>
    <mergeCell ref="H50:I50"/>
    <mergeCell ref="H51:I51"/>
    <mergeCell ref="H52:I52"/>
    <mergeCell ref="F31:F35"/>
    <mergeCell ref="F17:F21"/>
    <mergeCell ref="F22:F24"/>
    <mergeCell ref="H22:I22"/>
    <mergeCell ref="H23:I23"/>
    <mergeCell ref="H24:I24"/>
    <mergeCell ref="F26:G26"/>
    <mergeCell ref="F27:F30"/>
    <mergeCell ref="H27:I27"/>
    <mergeCell ref="H28:I28"/>
    <mergeCell ref="H29:I29"/>
    <mergeCell ref="H30:I30"/>
    <mergeCell ref="F12:G12"/>
    <mergeCell ref="F13:F16"/>
    <mergeCell ref="H13:I13"/>
    <mergeCell ref="H14:I14"/>
    <mergeCell ref="H15:I15"/>
    <mergeCell ref="H16:I16"/>
    <mergeCell ref="A9:A11"/>
    <mergeCell ref="B9:D9"/>
    <mergeCell ref="F9:G11"/>
    <mergeCell ref="H9:I10"/>
    <mergeCell ref="B10:B11"/>
    <mergeCell ref="C10:D10"/>
    <mergeCell ref="A5:D5"/>
    <mergeCell ref="F5:H5"/>
    <mergeCell ref="A6:D6"/>
    <mergeCell ref="F6:I6"/>
    <mergeCell ref="A7:D7"/>
    <mergeCell ref="F7:H7"/>
    <mergeCell ref="A1:D1"/>
    <mergeCell ref="F1:I1"/>
    <mergeCell ref="A3:D3"/>
    <mergeCell ref="F3:I3"/>
    <mergeCell ref="A4:D4"/>
    <mergeCell ref="F4:I4"/>
  </mergeCells>
  <pageMargins left="0.19685039370078741" right="0.23622047244094491" top="0.19685039370078741" bottom="0.19685039370078741" header="0.15748031496062992" footer="0.15748031496062992"/>
  <pageSetup paperSize="9" scale="9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7"/>
  <sheetViews>
    <sheetView topLeftCell="A9" zoomScaleNormal="100" workbookViewId="0">
      <pane ySplit="1970" topLeftCell="A103" activePane="bottomLeft"/>
      <selection activeCell="A76" sqref="A76"/>
      <selection pane="bottomLeft" activeCell="C115" sqref="C115"/>
    </sheetView>
  </sheetViews>
  <sheetFormatPr defaultColWidth="8.81640625" defaultRowHeight="18"/>
  <cols>
    <col min="1" max="1" width="11.36328125" style="86" customWidth="1"/>
    <col min="2" max="2" width="14.1796875" style="87" customWidth="1"/>
    <col min="3" max="3" width="12.453125" style="88" customWidth="1"/>
    <col min="4" max="4" width="15.36328125" style="89" customWidth="1"/>
    <col min="5" max="5" width="14.81640625" style="89" customWidth="1"/>
    <col min="6" max="6" width="13.36328125" style="89" customWidth="1"/>
    <col min="7" max="7" width="3" style="90" customWidth="1"/>
    <col min="8" max="8" width="3" style="91" customWidth="1"/>
    <col min="9" max="9" width="12" style="91" customWidth="1"/>
    <col min="10" max="10" width="17.1796875" style="81" customWidth="1"/>
    <col min="11" max="11" width="16.1796875" style="81" customWidth="1"/>
    <col min="12" max="16384" width="8.81640625" style="30"/>
  </cols>
  <sheetData>
    <row r="1" spans="1:11" s="110" customFormat="1" ht="23.5" customHeight="1">
      <c r="A1" s="220" t="s">
        <v>437</v>
      </c>
      <c r="B1" s="220"/>
      <c r="C1" s="220"/>
      <c r="D1" s="220"/>
      <c r="E1" s="220"/>
      <c r="F1" s="220"/>
      <c r="G1" s="109"/>
      <c r="H1" s="221" t="s">
        <v>434</v>
      </c>
      <c r="I1" s="221"/>
      <c r="J1" s="221"/>
      <c r="K1" s="221"/>
    </row>
    <row r="2" spans="1:11" s="110" customFormat="1" ht="10.5" customHeight="1" thickBot="1">
      <c r="A2" s="250"/>
      <c r="B2" s="250"/>
      <c r="C2" s="250"/>
      <c r="D2" s="250"/>
      <c r="E2" s="250"/>
      <c r="F2" s="250"/>
      <c r="G2" s="109"/>
    </row>
    <row r="3" spans="1:11" ht="19.75" customHeight="1" thickBot="1">
      <c r="A3" s="222" t="s">
        <v>436</v>
      </c>
      <c r="B3" s="222"/>
      <c r="C3" s="222"/>
      <c r="D3" s="222"/>
      <c r="E3" s="222"/>
      <c r="F3" s="222"/>
      <c r="G3" s="94"/>
      <c r="H3" s="159" t="s">
        <v>435</v>
      </c>
      <c r="I3" s="160"/>
      <c r="J3" s="160"/>
      <c r="K3" s="161"/>
    </row>
    <row r="4" spans="1:11" ht="20" customHeight="1">
      <c r="A4" s="222" t="s">
        <v>444</v>
      </c>
      <c r="B4" s="222"/>
      <c r="C4" s="222"/>
      <c r="D4" s="222"/>
      <c r="E4" s="222"/>
      <c r="F4" s="222"/>
      <c r="G4" s="94"/>
      <c r="H4" s="223" t="s">
        <v>446</v>
      </c>
      <c r="I4" s="224"/>
      <c r="J4" s="224"/>
      <c r="K4" s="225"/>
    </row>
    <row r="5" spans="1:11" ht="21" customHeight="1">
      <c r="A5" s="222" t="s">
        <v>455</v>
      </c>
      <c r="B5" s="222"/>
      <c r="C5" s="222"/>
      <c r="D5" s="222"/>
      <c r="E5" s="222"/>
      <c r="F5" s="222"/>
      <c r="G5" s="94"/>
      <c r="H5" s="227" t="s">
        <v>440</v>
      </c>
      <c r="I5" s="228"/>
      <c r="J5" s="228"/>
      <c r="K5" s="92">
        <v>10988.4</v>
      </c>
    </row>
    <row r="6" spans="1:11" ht="17.5" customHeight="1">
      <c r="A6" s="197" t="s">
        <v>415</v>
      </c>
      <c r="B6" s="197"/>
      <c r="C6" s="197"/>
      <c r="D6" s="197"/>
      <c r="E6" s="197"/>
      <c r="F6" s="197"/>
      <c r="G6" s="32"/>
      <c r="H6" s="223" t="s">
        <v>445</v>
      </c>
      <c r="I6" s="224"/>
      <c r="J6" s="224"/>
      <c r="K6" s="225"/>
    </row>
    <row r="7" spans="1:11" ht="17.5" customHeight="1" thickBot="1">
      <c r="A7" s="197" t="s">
        <v>416</v>
      </c>
      <c r="B7" s="197"/>
      <c r="C7" s="197"/>
      <c r="D7" s="197"/>
      <c r="E7" s="197"/>
      <c r="F7" s="197"/>
      <c r="G7" s="32"/>
      <c r="H7" s="230" t="s">
        <v>441</v>
      </c>
      <c r="I7" s="231"/>
      <c r="J7" s="231"/>
      <c r="K7" s="93">
        <v>10201.9</v>
      </c>
    </row>
    <row r="8" spans="1:11" s="35" customFormat="1" ht="7" customHeight="1" thickBot="1">
      <c r="A8" s="31"/>
      <c r="B8" s="31"/>
      <c r="C8" s="31"/>
      <c r="D8" s="31"/>
      <c r="E8" s="31"/>
      <c r="F8" s="31"/>
      <c r="G8" s="32"/>
      <c r="H8" s="32"/>
      <c r="I8" s="32"/>
      <c r="J8" s="33"/>
      <c r="K8" s="34"/>
    </row>
    <row r="9" spans="1:11" ht="20" customHeight="1" thickBot="1">
      <c r="A9" s="198" t="s">
        <v>368</v>
      </c>
      <c r="B9" s="232" t="s">
        <v>393</v>
      </c>
      <c r="C9" s="233"/>
      <c r="D9" s="233"/>
      <c r="E9" s="246" t="s">
        <v>451</v>
      </c>
      <c r="F9" s="248" t="s">
        <v>452</v>
      </c>
      <c r="G9" s="94"/>
      <c r="H9" s="235" t="s">
        <v>368</v>
      </c>
      <c r="I9" s="236"/>
      <c r="J9" s="183" t="s">
        <v>433</v>
      </c>
      <c r="K9" s="185"/>
    </row>
    <row r="10" spans="1:11" ht="22.25" customHeight="1" thickBot="1">
      <c r="A10" s="199"/>
      <c r="B10" s="209" t="s">
        <v>386</v>
      </c>
      <c r="C10" s="207" t="s">
        <v>392</v>
      </c>
      <c r="D10" s="245"/>
      <c r="E10" s="247"/>
      <c r="F10" s="249"/>
      <c r="G10" s="94"/>
      <c r="H10" s="237"/>
      <c r="I10" s="238"/>
      <c r="J10" s="186"/>
      <c r="K10" s="188"/>
    </row>
    <row r="11" spans="1:11" s="39" customFormat="1" ht="37" customHeight="1" thickBot="1">
      <c r="A11" s="200"/>
      <c r="B11" s="210"/>
      <c r="C11" s="36" t="s">
        <v>404</v>
      </c>
      <c r="D11" s="135" t="s">
        <v>405</v>
      </c>
      <c r="E11" s="147" t="s">
        <v>453</v>
      </c>
      <c r="F11" s="148" t="s">
        <v>453</v>
      </c>
      <c r="G11" s="95"/>
      <c r="H11" s="239"/>
      <c r="I11" s="240"/>
      <c r="J11" s="113" t="s">
        <v>401</v>
      </c>
      <c r="K11" s="113" t="s">
        <v>402</v>
      </c>
    </row>
    <row r="12" spans="1:11" s="39" customFormat="1" ht="22.25" customHeight="1" thickBot="1">
      <c r="A12" s="40" t="s">
        <v>391</v>
      </c>
      <c r="B12" s="43" t="s">
        <v>447</v>
      </c>
      <c r="C12" s="44" t="s">
        <v>448</v>
      </c>
      <c r="D12" s="136" t="s">
        <v>449</v>
      </c>
      <c r="E12" s="44" t="s">
        <v>449</v>
      </c>
      <c r="F12" s="45" t="s">
        <v>449</v>
      </c>
      <c r="G12" s="96"/>
      <c r="H12" s="172" t="s">
        <v>391</v>
      </c>
      <c r="I12" s="174"/>
      <c r="J12" s="114" t="s">
        <v>442</v>
      </c>
      <c r="K12" s="114" t="s">
        <v>443</v>
      </c>
    </row>
    <row r="13" spans="1:11" ht="16.5" customHeight="1">
      <c r="A13" s="105" t="s">
        <v>369</v>
      </c>
      <c r="B13" s="50">
        <v>53216</v>
      </c>
      <c r="C13" s="51">
        <f>D13/B13</f>
        <v>5.2219999624173186</v>
      </c>
      <c r="D13" s="137">
        <v>277893.95</v>
      </c>
      <c r="E13" s="145"/>
      <c r="F13" s="52"/>
      <c r="G13" s="97"/>
      <c r="H13" s="157" t="s">
        <v>406</v>
      </c>
      <c r="I13" s="107" t="s">
        <v>369</v>
      </c>
      <c r="J13" s="179">
        <f>D13/K$5</f>
        <v>25.289755560409162</v>
      </c>
      <c r="K13" s="180"/>
    </row>
    <row r="14" spans="1:11" ht="16.5" customHeight="1">
      <c r="A14" s="103" t="s">
        <v>370</v>
      </c>
      <c r="B14" s="56">
        <v>39576</v>
      </c>
      <c r="C14" s="57"/>
      <c r="D14" s="138">
        <v>206665.87</v>
      </c>
      <c r="E14" s="142"/>
      <c r="F14" s="58"/>
      <c r="G14" s="97"/>
      <c r="H14" s="157"/>
      <c r="I14" s="103" t="s">
        <v>370</v>
      </c>
      <c r="J14" s="175">
        <f>D14/K$5</f>
        <v>18.807639874777038</v>
      </c>
      <c r="K14" s="176"/>
    </row>
    <row r="15" spans="1:11" ht="16.5" customHeight="1">
      <c r="A15" s="103" t="s">
        <v>371</v>
      </c>
      <c r="B15" s="56">
        <v>35890</v>
      </c>
      <c r="C15" s="57"/>
      <c r="D15" s="138">
        <v>187417.58</v>
      </c>
      <c r="E15" s="142"/>
      <c r="F15" s="58"/>
      <c r="G15" s="97"/>
      <c r="H15" s="157"/>
      <c r="I15" s="103" t="s">
        <v>371</v>
      </c>
      <c r="J15" s="175">
        <f>D15/K$5</f>
        <v>17.055948090713844</v>
      </c>
      <c r="K15" s="176"/>
    </row>
    <row r="16" spans="1:11" ht="16.5" customHeight="1">
      <c r="A16" s="103" t="s">
        <v>372</v>
      </c>
      <c r="B16" s="56">
        <v>19193</v>
      </c>
      <c r="C16" s="57"/>
      <c r="D16" s="138">
        <v>100225.85</v>
      </c>
      <c r="E16" s="142"/>
      <c r="F16" s="58"/>
      <c r="G16" s="97"/>
      <c r="H16" s="157"/>
      <c r="I16" s="103" t="s">
        <v>372</v>
      </c>
      <c r="J16" s="181">
        <f>D16/K$5</f>
        <v>9.1210594809071388</v>
      </c>
      <c r="K16" s="182"/>
    </row>
    <row r="17" spans="1:11" ht="16.5" customHeight="1">
      <c r="A17" s="104" t="s">
        <v>373</v>
      </c>
      <c r="B17" s="60">
        <v>8864</v>
      </c>
      <c r="C17" s="61"/>
      <c r="D17" s="138">
        <v>46287.81</v>
      </c>
      <c r="E17" s="142"/>
      <c r="F17" s="58"/>
      <c r="G17" s="97"/>
      <c r="H17" s="169" t="s">
        <v>407</v>
      </c>
      <c r="I17" s="104" t="s">
        <v>373</v>
      </c>
      <c r="J17" s="115">
        <f>D17/K$7</f>
        <v>4.5371754281065293</v>
      </c>
      <c r="K17" s="116"/>
    </row>
    <row r="18" spans="1:11" ht="16.5" customHeight="1">
      <c r="A18" s="104" t="s">
        <v>374</v>
      </c>
      <c r="B18" s="60">
        <v>7348</v>
      </c>
      <c r="C18" s="57"/>
      <c r="D18" s="138">
        <v>38371.26</v>
      </c>
      <c r="E18" s="142"/>
      <c r="F18" s="58"/>
      <c r="G18" s="97"/>
      <c r="H18" s="170"/>
      <c r="I18" s="104" t="s">
        <v>374</v>
      </c>
      <c r="J18" s="115">
        <f t="shared" ref="J18:J21" si="0">D18/K$7</f>
        <v>3.7611876219135656</v>
      </c>
      <c r="K18" s="116"/>
    </row>
    <row r="19" spans="1:11" ht="16.5" customHeight="1">
      <c r="A19" s="104" t="s">
        <v>375</v>
      </c>
      <c r="B19" s="60">
        <v>5481</v>
      </c>
      <c r="C19" s="64">
        <f>D19/B19</f>
        <v>5.366000729793833</v>
      </c>
      <c r="D19" s="138">
        <v>29411.05</v>
      </c>
      <c r="E19" s="142"/>
      <c r="F19" s="58"/>
      <c r="G19" s="97"/>
      <c r="H19" s="170"/>
      <c r="I19" s="104" t="s">
        <v>375</v>
      </c>
      <c r="J19" s="115">
        <f t="shared" si="0"/>
        <v>2.8828992638626136</v>
      </c>
      <c r="K19" s="116"/>
    </row>
    <row r="20" spans="1:11" ht="16.5" customHeight="1">
      <c r="A20" s="104" t="s">
        <v>376</v>
      </c>
      <c r="B20" s="60">
        <v>5707</v>
      </c>
      <c r="C20" s="65">
        <f>C19/C13-1</f>
        <v>2.7575788665815226E-2</v>
      </c>
      <c r="D20" s="138">
        <v>30623.759999999998</v>
      </c>
      <c r="E20" s="142"/>
      <c r="F20" s="58"/>
      <c r="G20" s="97"/>
      <c r="H20" s="170"/>
      <c r="I20" s="104" t="s">
        <v>376</v>
      </c>
      <c r="J20" s="115">
        <f t="shared" si="0"/>
        <v>3.0017702584812631</v>
      </c>
      <c r="K20" s="116"/>
    </row>
    <row r="21" spans="1:11" ht="16.5" customHeight="1">
      <c r="A21" s="104" t="s">
        <v>377</v>
      </c>
      <c r="B21" s="60">
        <v>15549</v>
      </c>
      <c r="C21" s="57"/>
      <c r="D21" s="138">
        <v>83435.929999999993</v>
      </c>
      <c r="E21" s="142"/>
      <c r="F21" s="58"/>
      <c r="G21" s="97"/>
      <c r="H21" s="171"/>
      <c r="I21" s="104" t="s">
        <v>377</v>
      </c>
      <c r="J21" s="115">
        <f t="shared" si="0"/>
        <v>8.1784696968211801</v>
      </c>
      <c r="K21" s="116"/>
    </row>
    <row r="22" spans="1:11" ht="16.5" customHeight="1">
      <c r="A22" s="103" t="s">
        <v>378</v>
      </c>
      <c r="B22" s="56">
        <v>27023</v>
      </c>
      <c r="C22" s="57"/>
      <c r="D22" s="138">
        <v>145005.42000000001</v>
      </c>
      <c r="E22" s="142"/>
      <c r="F22" s="58"/>
      <c r="G22" s="97"/>
      <c r="H22" s="157" t="s">
        <v>406</v>
      </c>
      <c r="I22" s="103" t="s">
        <v>378</v>
      </c>
      <c r="J22" s="179">
        <f>D22/K$5</f>
        <v>13.196226930217321</v>
      </c>
      <c r="K22" s="180"/>
    </row>
    <row r="23" spans="1:11" ht="16.5" customHeight="1">
      <c r="A23" s="103" t="s">
        <v>379</v>
      </c>
      <c r="B23" s="56">
        <v>37983</v>
      </c>
      <c r="C23" s="57"/>
      <c r="D23" s="138">
        <v>203816.78</v>
      </c>
      <c r="E23" s="142"/>
      <c r="F23" s="58"/>
      <c r="G23" s="97"/>
      <c r="H23" s="157"/>
      <c r="I23" s="103" t="s">
        <v>379</v>
      </c>
      <c r="J23" s="175">
        <f t="shared" ref="J23:J24" si="1">D23/K$5</f>
        <v>18.548358268719742</v>
      </c>
      <c r="K23" s="176"/>
    </row>
    <row r="24" spans="1:11" ht="16.5" customHeight="1" thickBot="1">
      <c r="A24" s="103" t="s">
        <v>380</v>
      </c>
      <c r="B24" s="56">
        <v>45878</v>
      </c>
      <c r="C24" s="57"/>
      <c r="D24" s="138">
        <v>246181.35</v>
      </c>
      <c r="E24" s="142"/>
      <c r="F24" s="58"/>
      <c r="G24" s="97"/>
      <c r="H24" s="158"/>
      <c r="I24" s="108" t="s">
        <v>380</v>
      </c>
      <c r="J24" s="177">
        <f t="shared" si="1"/>
        <v>22.403748498416512</v>
      </c>
      <c r="K24" s="178"/>
    </row>
    <row r="25" spans="1:11" ht="16.5" customHeight="1" thickBot="1">
      <c r="A25" s="106" t="s">
        <v>438</v>
      </c>
      <c r="B25" s="67">
        <f>SUM(B13:B24)</f>
        <v>301708</v>
      </c>
      <c r="C25" s="68"/>
      <c r="D25" s="139">
        <f>SUM(D13:D24)</f>
        <v>1595336.61</v>
      </c>
      <c r="E25" s="146"/>
      <c r="F25" s="69"/>
      <c r="G25" s="98"/>
      <c r="H25" s="70"/>
      <c r="I25" s="70"/>
      <c r="J25" s="70"/>
      <c r="K25" s="70"/>
    </row>
    <row r="26" spans="1:11" s="39" customFormat="1" ht="20.5" customHeight="1" thickBot="1">
      <c r="A26" s="40" t="s">
        <v>390</v>
      </c>
      <c r="B26" s="43" t="s">
        <v>447</v>
      </c>
      <c r="C26" s="44" t="s">
        <v>448</v>
      </c>
      <c r="D26" s="136" t="s">
        <v>449</v>
      </c>
      <c r="E26" s="44" t="s">
        <v>449</v>
      </c>
      <c r="F26" s="45" t="s">
        <v>449</v>
      </c>
      <c r="G26" s="96"/>
      <c r="H26" s="172" t="s">
        <v>390</v>
      </c>
      <c r="I26" s="174"/>
      <c r="J26" s="46" t="s">
        <v>442</v>
      </c>
      <c r="K26" s="114" t="s">
        <v>443</v>
      </c>
    </row>
    <row r="27" spans="1:11" ht="16.5" customHeight="1">
      <c r="A27" s="105" t="s">
        <v>369</v>
      </c>
      <c r="B27" s="50">
        <v>48790</v>
      </c>
      <c r="C27" s="71">
        <f>D27/B27</f>
        <v>5.3660000000000005</v>
      </c>
      <c r="D27" s="137">
        <v>261807.14</v>
      </c>
      <c r="E27" s="145"/>
      <c r="F27" s="52"/>
      <c r="G27" s="97"/>
      <c r="H27" s="157" t="s">
        <v>406</v>
      </c>
      <c r="I27" s="107" t="s">
        <v>369</v>
      </c>
      <c r="J27" s="179">
        <f t="shared" ref="J27:J30" si="2">D27/K$5</f>
        <v>23.825774453059591</v>
      </c>
      <c r="K27" s="180"/>
    </row>
    <row r="28" spans="1:11" ht="16.5" customHeight="1">
      <c r="A28" s="103" t="s">
        <v>370</v>
      </c>
      <c r="B28" s="56">
        <v>44829</v>
      </c>
      <c r="C28" s="57"/>
      <c r="D28" s="138">
        <v>240552.41</v>
      </c>
      <c r="E28" s="142"/>
      <c r="F28" s="58"/>
      <c r="G28" s="97"/>
      <c r="H28" s="157"/>
      <c r="I28" s="103" t="s">
        <v>370</v>
      </c>
      <c r="J28" s="175">
        <f t="shared" si="2"/>
        <v>21.891486476648101</v>
      </c>
      <c r="K28" s="176"/>
    </row>
    <row r="29" spans="1:11" ht="16.5" customHeight="1">
      <c r="A29" s="103" t="s">
        <v>371</v>
      </c>
      <c r="B29" s="56">
        <v>36105</v>
      </c>
      <c r="C29" s="57"/>
      <c r="D29" s="138">
        <v>193739.43</v>
      </c>
      <c r="E29" s="142"/>
      <c r="F29" s="58"/>
      <c r="G29" s="97"/>
      <c r="H29" s="157"/>
      <c r="I29" s="103" t="s">
        <v>371</v>
      </c>
      <c r="J29" s="175">
        <f t="shared" si="2"/>
        <v>17.631268428524624</v>
      </c>
      <c r="K29" s="176"/>
    </row>
    <row r="30" spans="1:11" ht="16.5" customHeight="1">
      <c r="A30" s="103" t="s">
        <v>372</v>
      </c>
      <c r="B30" s="56">
        <v>28485</v>
      </c>
      <c r="C30" s="57"/>
      <c r="D30" s="138">
        <v>152850.51</v>
      </c>
      <c r="E30" s="142"/>
      <c r="F30" s="58"/>
      <c r="G30" s="97"/>
      <c r="H30" s="157"/>
      <c r="I30" s="103" t="s">
        <v>372</v>
      </c>
      <c r="J30" s="175">
        <f t="shared" si="2"/>
        <v>13.910169815441741</v>
      </c>
      <c r="K30" s="176"/>
    </row>
    <row r="31" spans="1:11" ht="16.5" customHeight="1">
      <c r="A31" s="104" t="s">
        <v>373</v>
      </c>
      <c r="B31" s="60">
        <v>12483</v>
      </c>
      <c r="C31" s="57"/>
      <c r="D31" s="138">
        <v>66983.78</v>
      </c>
      <c r="E31" s="142"/>
      <c r="F31" s="58"/>
      <c r="G31" s="97"/>
      <c r="H31" s="169" t="s">
        <v>407</v>
      </c>
      <c r="I31" s="104" t="s">
        <v>373</v>
      </c>
      <c r="J31" s="62">
        <f>D31/K$7</f>
        <v>6.5658142110783286</v>
      </c>
      <c r="K31" s="116"/>
    </row>
    <row r="32" spans="1:11" ht="16.5" customHeight="1">
      <c r="A32" s="104" t="s">
        <v>374</v>
      </c>
      <c r="B32" s="60">
        <v>8388</v>
      </c>
      <c r="C32" s="57"/>
      <c r="D32" s="138">
        <v>45010.01</v>
      </c>
      <c r="E32" s="142"/>
      <c r="F32" s="58"/>
      <c r="G32" s="97"/>
      <c r="H32" s="170"/>
      <c r="I32" s="104" t="s">
        <v>374</v>
      </c>
      <c r="J32" s="62">
        <f t="shared" ref="J32:J35" si="3">D32/K$7</f>
        <v>4.4119242494045228</v>
      </c>
      <c r="K32" s="116"/>
    </row>
    <row r="33" spans="1:11" ht="16.5" customHeight="1">
      <c r="A33" s="104" t="s">
        <v>375</v>
      </c>
      <c r="B33" s="60">
        <v>7714</v>
      </c>
      <c r="C33" s="64">
        <f>D33/B33</f>
        <v>5.5809994814622765</v>
      </c>
      <c r="D33" s="138">
        <v>43051.83</v>
      </c>
      <c r="E33" s="142"/>
      <c r="F33" s="58"/>
      <c r="G33" s="97"/>
      <c r="H33" s="170"/>
      <c r="I33" s="104" t="s">
        <v>375</v>
      </c>
      <c r="J33" s="62">
        <f t="shared" si="3"/>
        <v>4.2199815720601066</v>
      </c>
      <c r="K33" s="116"/>
    </row>
    <row r="34" spans="1:11" ht="16.5" customHeight="1">
      <c r="A34" s="104" t="s">
        <v>376</v>
      </c>
      <c r="B34" s="60">
        <v>6036</v>
      </c>
      <c r="C34" s="65">
        <f>C33/C27-1</f>
        <v>4.0066992445448424E-2</v>
      </c>
      <c r="D34" s="138">
        <v>33686.92</v>
      </c>
      <c r="E34" s="142"/>
      <c r="F34" s="58"/>
      <c r="G34" s="97"/>
      <c r="H34" s="170"/>
      <c r="I34" s="104" t="s">
        <v>376</v>
      </c>
      <c r="J34" s="62">
        <f t="shared" si="3"/>
        <v>3.3020241327595841</v>
      </c>
      <c r="K34" s="116"/>
    </row>
    <row r="35" spans="1:11" ht="16.5" customHeight="1">
      <c r="A35" s="104" t="s">
        <v>377</v>
      </c>
      <c r="B35" s="60">
        <v>9543</v>
      </c>
      <c r="C35" s="57"/>
      <c r="D35" s="138">
        <v>53259.48</v>
      </c>
      <c r="E35" s="142"/>
      <c r="F35" s="58"/>
      <c r="G35" s="97"/>
      <c r="H35" s="171"/>
      <c r="I35" s="104" t="s">
        <v>377</v>
      </c>
      <c r="J35" s="62">
        <f t="shared" si="3"/>
        <v>5.2205451925621702</v>
      </c>
      <c r="K35" s="116"/>
    </row>
    <row r="36" spans="1:11" ht="16.5" customHeight="1">
      <c r="A36" s="103" t="s">
        <v>378</v>
      </c>
      <c r="B36" s="56">
        <v>36206</v>
      </c>
      <c r="C36" s="57"/>
      <c r="D36" s="138">
        <v>202065.69</v>
      </c>
      <c r="E36" s="142"/>
      <c r="F36" s="58"/>
      <c r="G36" s="97"/>
      <c r="H36" s="157" t="s">
        <v>406</v>
      </c>
      <c r="I36" s="103" t="s">
        <v>378</v>
      </c>
      <c r="J36" s="175">
        <f t="shared" ref="J36:J38" si="4">D36/K$5</f>
        <v>18.389000218412143</v>
      </c>
      <c r="K36" s="176"/>
    </row>
    <row r="37" spans="1:11" ht="16.5" customHeight="1">
      <c r="A37" s="103" t="s">
        <v>379</v>
      </c>
      <c r="B37" s="56">
        <v>37760</v>
      </c>
      <c r="C37" s="57"/>
      <c r="D37" s="138">
        <v>210738.56</v>
      </c>
      <c r="E37" s="142"/>
      <c r="F37" s="58"/>
      <c r="G37" s="97"/>
      <c r="H37" s="157"/>
      <c r="I37" s="103" t="s">
        <v>379</v>
      </c>
      <c r="J37" s="175">
        <f t="shared" si="4"/>
        <v>19.178275272105129</v>
      </c>
      <c r="K37" s="176"/>
    </row>
    <row r="38" spans="1:11" ht="16.5" customHeight="1" thickBot="1">
      <c r="A38" s="103" t="s">
        <v>380</v>
      </c>
      <c r="B38" s="56">
        <v>41990</v>
      </c>
      <c r="C38" s="57"/>
      <c r="D38" s="138">
        <v>234346.19</v>
      </c>
      <c r="E38" s="142"/>
      <c r="F38" s="58"/>
      <c r="G38" s="97"/>
      <c r="H38" s="158"/>
      <c r="I38" s="108" t="s">
        <v>380</v>
      </c>
      <c r="J38" s="177">
        <f t="shared" si="4"/>
        <v>21.326689053911398</v>
      </c>
      <c r="K38" s="178"/>
    </row>
    <row r="39" spans="1:11" ht="16.5" customHeight="1" thickBot="1">
      <c r="A39" s="106" t="s">
        <v>438</v>
      </c>
      <c r="B39" s="72">
        <f>SUM(B27:B38)</f>
        <v>318329</v>
      </c>
      <c r="C39" s="73"/>
      <c r="D39" s="140">
        <f>SUM(D27:D38)</f>
        <v>1738091.95</v>
      </c>
      <c r="E39" s="143"/>
      <c r="F39" s="144"/>
      <c r="G39" s="98"/>
      <c r="H39" s="70"/>
      <c r="I39" s="70"/>
      <c r="J39" s="70"/>
      <c r="K39" s="70"/>
    </row>
    <row r="40" spans="1:11" s="39" customFormat="1" ht="22.25" customHeight="1" thickBot="1">
      <c r="A40" s="40" t="s">
        <v>389</v>
      </c>
      <c r="B40" s="43" t="s">
        <v>447</v>
      </c>
      <c r="C40" s="44" t="s">
        <v>448</v>
      </c>
      <c r="D40" s="136" t="s">
        <v>449</v>
      </c>
      <c r="E40" s="44" t="s">
        <v>449</v>
      </c>
      <c r="F40" s="45" t="s">
        <v>449</v>
      </c>
      <c r="G40" s="96"/>
      <c r="H40" s="172" t="s">
        <v>389</v>
      </c>
      <c r="I40" s="174"/>
      <c r="J40" s="46" t="s">
        <v>442</v>
      </c>
      <c r="K40" s="114" t="s">
        <v>443</v>
      </c>
    </row>
    <row r="41" spans="1:11" ht="16.5" customHeight="1">
      <c r="A41" s="105" t="s">
        <v>369</v>
      </c>
      <c r="B41" s="50">
        <v>43969</v>
      </c>
      <c r="C41" s="71">
        <f>D41/B41</f>
        <v>5.5810000227432965</v>
      </c>
      <c r="D41" s="137">
        <v>245390.99</v>
      </c>
      <c r="E41" s="142"/>
      <c r="F41" s="58"/>
      <c r="G41" s="97"/>
      <c r="H41" s="157" t="s">
        <v>406</v>
      </c>
      <c r="I41" s="107" t="s">
        <v>369</v>
      </c>
      <c r="J41" s="179">
        <f t="shared" ref="J41:J44" si="5">D41/K$5</f>
        <v>22.331821739288703</v>
      </c>
      <c r="K41" s="180"/>
    </row>
    <row r="42" spans="1:11" ht="16.5" customHeight="1">
      <c r="A42" s="103" t="s">
        <v>370</v>
      </c>
      <c r="B42" s="56">
        <v>43781</v>
      </c>
      <c r="C42" s="57"/>
      <c r="D42" s="138">
        <v>244341.76000000001</v>
      </c>
      <c r="E42" s="142"/>
      <c r="F42" s="58"/>
      <c r="G42" s="97"/>
      <c r="H42" s="157"/>
      <c r="I42" s="103" t="s">
        <v>370</v>
      </c>
      <c r="J42" s="175">
        <f t="shared" si="5"/>
        <v>22.23633650030942</v>
      </c>
      <c r="K42" s="176"/>
    </row>
    <row r="43" spans="1:11" ht="16.5" customHeight="1">
      <c r="A43" s="103" t="s">
        <v>371</v>
      </c>
      <c r="B43" s="56">
        <v>46226</v>
      </c>
      <c r="C43" s="57"/>
      <c r="D43" s="138">
        <v>257987.31</v>
      </c>
      <c r="E43" s="142"/>
      <c r="F43" s="58"/>
      <c r="G43" s="97"/>
      <c r="H43" s="157"/>
      <c r="I43" s="103" t="s">
        <v>371</v>
      </c>
      <c r="J43" s="175">
        <f t="shared" si="5"/>
        <v>23.478150595173091</v>
      </c>
      <c r="K43" s="176"/>
    </row>
    <row r="44" spans="1:11" ht="16.5" customHeight="1">
      <c r="A44" s="103" t="s">
        <v>372</v>
      </c>
      <c r="B44" s="56">
        <v>23951</v>
      </c>
      <c r="C44" s="57"/>
      <c r="D44" s="138">
        <v>133670.53</v>
      </c>
      <c r="E44" s="142"/>
      <c r="F44" s="58"/>
      <c r="G44" s="97"/>
      <c r="H44" s="157"/>
      <c r="I44" s="103" t="s">
        <v>372</v>
      </c>
      <c r="J44" s="175">
        <f t="shared" si="5"/>
        <v>12.164694587019039</v>
      </c>
      <c r="K44" s="176"/>
    </row>
    <row r="45" spans="1:11" ht="16.5" customHeight="1">
      <c r="A45" s="104" t="s">
        <v>373</v>
      </c>
      <c r="B45" s="60">
        <v>8888</v>
      </c>
      <c r="C45" s="57"/>
      <c r="D45" s="138">
        <v>49603.93</v>
      </c>
      <c r="E45" s="142"/>
      <c r="F45" s="58"/>
      <c r="G45" s="97"/>
      <c r="H45" s="169" t="s">
        <v>407</v>
      </c>
      <c r="I45" s="104" t="s">
        <v>373</v>
      </c>
      <c r="J45" s="62">
        <f t="shared" ref="J45:J49" si="6">D45/K$7</f>
        <v>4.8622246836373622</v>
      </c>
      <c r="K45" s="116"/>
    </row>
    <row r="46" spans="1:11" ht="16.5" customHeight="1">
      <c r="A46" s="104" t="s">
        <v>374</v>
      </c>
      <c r="B46" s="60">
        <v>7483</v>
      </c>
      <c r="C46" s="57"/>
      <c r="D46" s="138">
        <v>41762.620000000003</v>
      </c>
      <c r="E46" s="142"/>
      <c r="F46" s="58"/>
      <c r="G46" s="97"/>
      <c r="H46" s="170"/>
      <c r="I46" s="104" t="s">
        <v>374</v>
      </c>
      <c r="J46" s="62">
        <f t="shared" si="6"/>
        <v>4.0936119742400932</v>
      </c>
      <c r="K46" s="116"/>
    </row>
    <row r="47" spans="1:11" ht="16.5" customHeight="1">
      <c r="A47" s="104" t="s">
        <v>375</v>
      </c>
      <c r="B47" s="60">
        <v>6216</v>
      </c>
      <c r="C47" s="64">
        <f>D47/B47</f>
        <v>5.7589993564993565</v>
      </c>
      <c r="D47" s="138">
        <v>35797.94</v>
      </c>
      <c r="E47" s="142"/>
      <c r="F47" s="58"/>
      <c r="G47" s="97"/>
      <c r="H47" s="170"/>
      <c r="I47" s="104" t="s">
        <v>375</v>
      </c>
      <c r="J47" s="62">
        <f t="shared" si="6"/>
        <v>3.5089483331536284</v>
      </c>
      <c r="K47" s="116"/>
    </row>
    <row r="48" spans="1:11" ht="16.5" customHeight="1">
      <c r="A48" s="104" t="s">
        <v>376</v>
      </c>
      <c r="B48" s="60">
        <v>3080</v>
      </c>
      <c r="C48" s="65">
        <f>C47/C41-1</f>
        <v>3.1893806312612405E-2</v>
      </c>
      <c r="D48" s="138">
        <v>17737.72</v>
      </c>
      <c r="E48" s="142"/>
      <c r="F48" s="58"/>
      <c r="G48" s="97"/>
      <c r="H48" s="170"/>
      <c r="I48" s="104" t="s">
        <v>376</v>
      </c>
      <c r="J48" s="62">
        <f t="shared" si="6"/>
        <v>1.7386682872798207</v>
      </c>
      <c r="K48" s="116"/>
    </row>
    <row r="49" spans="1:11" ht="16.5" customHeight="1">
      <c r="A49" s="104" t="s">
        <v>377</v>
      </c>
      <c r="B49" s="60">
        <v>8168</v>
      </c>
      <c r="C49" s="57"/>
      <c r="D49" s="138">
        <v>47039.51</v>
      </c>
      <c r="E49" s="142"/>
      <c r="F49" s="58"/>
      <c r="G49" s="97"/>
      <c r="H49" s="171"/>
      <c r="I49" s="104" t="s">
        <v>377</v>
      </c>
      <c r="J49" s="62">
        <f t="shared" si="6"/>
        <v>4.610857781393662</v>
      </c>
      <c r="K49" s="116"/>
    </row>
    <row r="50" spans="1:11" ht="16.5" customHeight="1">
      <c r="A50" s="103" t="s">
        <v>378</v>
      </c>
      <c r="B50" s="56">
        <v>25663</v>
      </c>
      <c r="C50" s="57"/>
      <c r="D50" s="138">
        <v>147793.22</v>
      </c>
      <c r="E50" s="142"/>
      <c r="F50" s="58"/>
      <c r="G50" s="97"/>
      <c r="H50" s="157" t="s">
        <v>406</v>
      </c>
      <c r="I50" s="103" t="s">
        <v>378</v>
      </c>
      <c r="J50" s="175">
        <f t="shared" ref="J50:J52" si="7">D50/K$5</f>
        <v>13.449930836154492</v>
      </c>
      <c r="K50" s="176"/>
    </row>
    <row r="51" spans="1:11" ht="16.5" customHeight="1">
      <c r="A51" s="103" t="s">
        <v>379</v>
      </c>
      <c r="B51" s="56">
        <v>37705</v>
      </c>
      <c r="C51" s="57"/>
      <c r="D51" s="138">
        <v>217143.1</v>
      </c>
      <c r="E51" s="142"/>
      <c r="F51" s="58"/>
      <c r="G51" s="97"/>
      <c r="H51" s="157"/>
      <c r="I51" s="103" t="s">
        <v>379</v>
      </c>
      <c r="J51" s="175">
        <f t="shared" si="7"/>
        <v>19.761120818317501</v>
      </c>
      <c r="K51" s="176"/>
    </row>
    <row r="52" spans="1:11" ht="16.5" customHeight="1" thickBot="1">
      <c r="A52" s="103" t="s">
        <v>380</v>
      </c>
      <c r="B52" s="56">
        <v>45950</v>
      </c>
      <c r="C52" s="57"/>
      <c r="D52" s="138">
        <v>264626.05</v>
      </c>
      <c r="E52" s="142"/>
      <c r="F52" s="58"/>
      <c r="G52" s="97"/>
      <c r="H52" s="158"/>
      <c r="I52" s="108" t="s">
        <v>380</v>
      </c>
      <c r="J52" s="177">
        <f t="shared" si="7"/>
        <v>24.082309526409666</v>
      </c>
      <c r="K52" s="178"/>
    </row>
    <row r="53" spans="1:11" ht="16.5" customHeight="1" thickBot="1">
      <c r="A53" s="112" t="s">
        <v>438</v>
      </c>
      <c r="B53" s="72">
        <f>SUM(B41:B52)</f>
        <v>301080</v>
      </c>
      <c r="C53" s="75"/>
      <c r="D53" s="140">
        <f>SUM(D41:D52)</f>
        <v>1702894.6800000002</v>
      </c>
      <c r="E53" s="143"/>
      <c r="F53" s="144"/>
      <c r="G53" s="98"/>
      <c r="H53" s="70"/>
      <c r="I53" s="70"/>
      <c r="J53" s="70"/>
      <c r="K53" s="70"/>
    </row>
    <row r="54" spans="1:11" s="39" customFormat="1" ht="21.5" customHeight="1" thickBot="1">
      <c r="A54" s="40" t="s">
        <v>388</v>
      </c>
      <c r="B54" s="43" t="s">
        <v>447</v>
      </c>
      <c r="C54" s="44" t="s">
        <v>448</v>
      </c>
      <c r="D54" s="136" t="s">
        <v>449</v>
      </c>
      <c r="E54" s="44" t="s">
        <v>449</v>
      </c>
      <c r="F54" s="45" t="s">
        <v>449</v>
      </c>
      <c r="G54" s="96"/>
      <c r="H54" s="172" t="s">
        <v>388</v>
      </c>
      <c r="I54" s="174"/>
      <c r="J54" s="46" t="s">
        <v>442</v>
      </c>
      <c r="K54" s="114" t="s">
        <v>443</v>
      </c>
    </row>
    <row r="55" spans="1:11" ht="16.5" customHeight="1">
      <c r="A55" s="105" t="s">
        <v>369</v>
      </c>
      <c r="B55" s="50">
        <v>45979</v>
      </c>
      <c r="C55" s="51">
        <f>D55/B55</f>
        <v>5.8569999347528219</v>
      </c>
      <c r="D55" s="137">
        <v>269299</v>
      </c>
      <c r="E55" s="142"/>
      <c r="F55" s="58"/>
      <c r="G55" s="97"/>
      <c r="H55" s="157" t="s">
        <v>406</v>
      </c>
      <c r="I55" s="107" t="s">
        <v>369</v>
      </c>
      <c r="J55" s="179">
        <f t="shared" ref="J55:J58" si="8">D55/K$5</f>
        <v>24.507571620982127</v>
      </c>
      <c r="K55" s="180"/>
    </row>
    <row r="56" spans="1:11" ht="16.5" customHeight="1">
      <c r="A56" s="103" t="s">
        <v>370</v>
      </c>
      <c r="B56" s="56">
        <v>37616</v>
      </c>
      <c r="C56" s="65">
        <f>C55/C47-1</f>
        <v>1.7016945512047466E-2</v>
      </c>
      <c r="D56" s="138">
        <v>220316.91</v>
      </c>
      <c r="E56" s="142"/>
      <c r="F56" s="58"/>
      <c r="G56" s="97"/>
      <c r="H56" s="157"/>
      <c r="I56" s="103" t="s">
        <v>370</v>
      </c>
      <c r="J56" s="175">
        <f t="shared" si="8"/>
        <v>20.049953587419463</v>
      </c>
      <c r="K56" s="176"/>
    </row>
    <row r="57" spans="1:11" ht="16.5" customHeight="1">
      <c r="A57" s="103" t="s">
        <v>371</v>
      </c>
      <c r="B57" s="56">
        <v>35268</v>
      </c>
      <c r="C57" s="57"/>
      <c r="D57" s="138">
        <v>206564.68</v>
      </c>
      <c r="E57" s="142"/>
      <c r="F57" s="58"/>
      <c r="G57" s="97"/>
      <c r="H57" s="157"/>
      <c r="I57" s="103" t="s">
        <v>371</v>
      </c>
      <c r="J57" s="175">
        <f t="shared" si="8"/>
        <v>18.798431072767645</v>
      </c>
      <c r="K57" s="176"/>
    </row>
    <row r="58" spans="1:11" ht="16.5" customHeight="1">
      <c r="A58" s="103" t="s">
        <v>372</v>
      </c>
      <c r="B58" s="56">
        <v>19860</v>
      </c>
      <c r="C58" s="57"/>
      <c r="D58" s="138">
        <v>116320.02</v>
      </c>
      <c r="E58" s="142"/>
      <c r="F58" s="58"/>
      <c r="G58" s="97"/>
      <c r="H58" s="157"/>
      <c r="I58" s="103" t="s">
        <v>372</v>
      </c>
      <c r="J58" s="175">
        <f t="shared" si="8"/>
        <v>10.585710385497434</v>
      </c>
      <c r="K58" s="176"/>
    </row>
    <row r="59" spans="1:11" ht="16.5" customHeight="1">
      <c r="A59" s="104" t="s">
        <v>373</v>
      </c>
      <c r="B59" s="60">
        <v>8315</v>
      </c>
      <c r="C59" s="57"/>
      <c r="D59" s="138">
        <v>48700.959999999999</v>
      </c>
      <c r="E59" s="142"/>
      <c r="F59" s="58"/>
      <c r="G59" s="97"/>
      <c r="H59" s="169" t="s">
        <v>407</v>
      </c>
      <c r="I59" s="104" t="s">
        <v>373</v>
      </c>
      <c r="J59" s="62">
        <f t="shared" ref="J59:J63" si="9">D59/K$7</f>
        <v>4.7737147002029037</v>
      </c>
      <c r="K59" s="116"/>
    </row>
    <row r="60" spans="1:11" ht="16.5" customHeight="1">
      <c r="A60" s="104" t="s">
        <v>374</v>
      </c>
      <c r="B60" s="60">
        <v>6241</v>
      </c>
      <c r="C60" s="57"/>
      <c r="D60" s="138">
        <v>36553.54</v>
      </c>
      <c r="E60" s="142"/>
      <c r="F60" s="58"/>
      <c r="G60" s="97"/>
      <c r="H60" s="170"/>
      <c r="I60" s="104" t="s">
        <v>374</v>
      </c>
      <c r="J60" s="62">
        <f t="shared" si="9"/>
        <v>3.5830129681725955</v>
      </c>
      <c r="K60" s="116"/>
    </row>
    <row r="61" spans="1:11" ht="16.5" customHeight="1">
      <c r="A61" s="104" t="s">
        <v>375</v>
      </c>
      <c r="B61" s="60">
        <v>6839</v>
      </c>
      <c r="C61" s="64">
        <f>D61/B61</f>
        <v>5.9410001462202073</v>
      </c>
      <c r="D61" s="138">
        <v>40630.5</v>
      </c>
      <c r="E61" s="142"/>
      <c r="F61" s="58"/>
      <c r="G61" s="97"/>
      <c r="H61" s="170"/>
      <c r="I61" s="104" t="s">
        <v>375</v>
      </c>
      <c r="J61" s="62">
        <f t="shared" si="9"/>
        <v>3.982640488536449</v>
      </c>
      <c r="K61" s="116"/>
    </row>
    <row r="62" spans="1:11" ht="16.5" customHeight="1">
      <c r="A62" s="104" t="s">
        <v>376</v>
      </c>
      <c r="B62" s="60">
        <v>7045</v>
      </c>
      <c r="C62" s="65">
        <f>C61/C55-1</f>
        <v>1.4341849479793556E-2</v>
      </c>
      <c r="D62" s="138">
        <v>41854.35</v>
      </c>
      <c r="E62" s="142"/>
      <c r="F62" s="58"/>
      <c r="G62" s="97"/>
      <c r="H62" s="170"/>
      <c r="I62" s="104" t="s">
        <v>376</v>
      </c>
      <c r="J62" s="62">
        <f t="shared" si="9"/>
        <v>4.1026034366147481</v>
      </c>
      <c r="K62" s="116"/>
    </row>
    <row r="63" spans="1:11" ht="16.5" customHeight="1">
      <c r="A63" s="104" t="s">
        <v>377</v>
      </c>
      <c r="B63" s="60">
        <v>11934</v>
      </c>
      <c r="C63" s="57"/>
      <c r="D63" s="138">
        <v>70899.89</v>
      </c>
      <c r="E63" s="142"/>
      <c r="F63" s="58"/>
      <c r="G63" s="97"/>
      <c r="H63" s="171"/>
      <c r="I63" s="104" t="s">
        <v>377</v>
      </c>
      <c r="J63" s="62">
        <f t="shared" si="9"/>
        <v>6.9496750605279409</v>
      </c>
      <c r="K63" s="116"/>
    </row>
    <row r="64" spans="1:11" ht="16.5" customHeight="1">
      <c r="A64" s="103" t="s">
        <v>378</v>
      </c>
      <c r="B64" s="56">
        <v>23299</v>
      </c>
      <c r="C64" s="57"/>
      <c r="D64" s="138">
        <v>138419.35999999999</v>
      </c>
      <c r="E64" s="142"/>
      <c r="F64" s="58"/>
      <c r="G64" s="97"/>
      <c r="H64" s="157" t="s">
        <v>406</v>
      </c>
      <c r="I64" s="103" t="s">
        <v>378</v>
      </c>
      <c r="J64" s="175">
        <f>D64/K$5</f>
        <v>12.59686214553529</v>
      </c>
      <c r="K64" s="176"/>
    </row>
    <row r="65" spans="1:11" ht="16.5" customHeight="1">
      <c r="A65" s="103" t="s">
        <v>379</v>
      </c>
      <c r="B65" s="56">
        <v>32101</v>
      </c>
      <c r="C65" s="57"/>
      <c r="D65" s="138">
        <v>190712.04</v>
      </c>
      <c r="E65" s="142"/>
      <c r="F65" s="58"/>
      <c r="G65" s="97"/>
      <c r="H65" s="157"/>
      <c r="I65" s="103" t="s">
        <v>379</v>
      </c>
      <c r="J65" s="175">
        <f>D65/K$5</f>
        <v>17.355760620290489</v>
      </c>
      <c r="K65" s="176"/>
    </row>
    <row r="66" spans="1:11" ht="16.5" customHeight="1" thickBot="1">
      <c r="A66" s="103" t="s">
        <v>380</v>
      </c>
      <c r="B66" s="56">
        <v>36785</v>
      </c>
      <c r="C66" s="57"/>
      <c r="D66" s="138">
        <v>218539.69</v>
      </c>
      <c r="E66" s="142"/>
      <c r="F66" s="58"/>
      <c r="G66" s="97"/>
      <c r="H66" s="158"/>
      <c r="I66" s="108" t="s">
        <v>380</v>
      </c>
      <c r="J66" s="66">
        <v>20.2</v>
      </c>
      <c r="K66" s="118">
        <v>16</v>
      </c>
    </row>
    <row r="67" spans="1:11" ht="16.5" customHeight="1" thickBot="1">
      <c r="A67" s="106" t="s">
        <v>438</v>
      </c>
      <c r="B67" s="72">
        <f>SUM(B55:B66)</f>
        <v>271282</v>
      </c>
      <c r="C67" s="73"/>
      <c r="D67" s="140">
        <f>SUM(D55:D66)</f>
        <v>1598810.94</v>
      </c>
      <c r="E67" s="143"/>
      <c r="F67" s="144"/>
      <c r="G67" s="98"/>
      <c r="H67" s="70"/>
      <c r="I67" s="70"/>
      <c r="J67" s="70"/>
      <c r="K67" s="70"/>
    </row>
    <row r="68" spans="1:11" s="39" customFormat="1" ht="22.25" customHeight="1" thickBot="1">
      <c r="A68" s="40" t="s">
        <v>387</v>
      </c>
      <c r="B68" s="43" t="s">
        <v>447</v>
      </c>
      <c r="C68" s="44" t="s">
        <v>448</v>
      </c>
      <c r="D68" s="136" t="s">
        <v>449</v>
      </c>
      <c r="E68" s="44" t="s">
        <v>449</v>
      </c>
      <c r="F68" s="45" t="s">
        <v>449</v>
      </c>
      <c r="G68" s="96"/>
      <c r="H68" s="172" t="s">
        <v>387</v>
      </c>
      <c r="I68" s="174"/>
      <c r="J68" s="121" t="s">
        <v>442</v>
      </c>
      <c r="K68" s="114" t="s">
        <v>443</v>
      </c>
    </row>
    <row r="69" spans="1:11" ht="16.5" customHeight="1">
      <c r="A69" s="105" t="s">
        <v>369</v>
      </c>
      <c r="B69" s="50">
        <v>38245</v>
      </c>
      <c r="C69" s="71">
        <f>D69/B69</f>
        <v>5.941000130736044</v>
      </c>
      <c r="D69" s="137">
        <v>227213.55</v>
      </c>
      <c r="E69" s="142"/>
      <c r="F69" s="58"/>
      <c r="G69" s="97"/>
      <c r="H69" s="157" t="s">
        <v>406</v>
      </c>
      <c r="I69" s="107" t="s">
        <v>369</v>
      </c>
      <c r="J69" s="122">
        <v>21</v>
      </c>
      <c r="K69" s="117">
        <v>16.8</v>
      </c>
    </row>
    <row r="70" spans="1:11" ht="16.5" customHeight="1">
      <c r="A70" s="103" t="s">
        <v>370</v>
      </c>
      <c r="B70" s="56">
        <v>35806</v>
      </c>
      <c r="C70" s="57"/>
      <c r="D70" s="138">
        <v>212723.45</v>
      </c>
      <c r="E70" s="142"/>
      <c r="F70" s="58"/>
      <c r="G70" s="97"/>
      <c r="H70" s="157"/>
      <c r="I70" s="103" t="s">
        <v>370</v>
      </c>
      <c r="J70" s="120">
        <v>19.7</v>
      </c>
      <c r="K70" s="116">
        <v>15.5</v>
      </c>
    </row>
    <row r="71" spans="1:11" ht="16.5" customHeight="1">
      <c r="A71" s="103" t="s">
        <v>371</v>
      </c>
      <c r="B71" s="56">
        <v>29670</v>
      </c>
      <c r="C71" s="57"/>
      <c r="D71" s="138">
        <v>176269.47</v>
      </c>
      <c r="E71" s="142"/>
      <c r="F71" s="58"/>
      <c r="G71" s="97"/>
      <c r="H71" s="157"/>
      <c r="I71" s="103" t="s">
        <v>371</v>
      </c>
      <c r="J71" s="120">
        <v>16.350000000000001</v>
      </c>
      <c r="K71" s="116">
        <v>12.15</v>
      </c>
    </row>
    <row r="72" spans="1:11" ht="16.5" customHeight="1">
      <c r="A72" s="103" t="s">
        <v>372</v>
      </c>
      <c r="B72" s="56">
        <v>22744</v>
      </c>
      <c r="C72" s="57"/>
      <c r="D72" s="138">
        <v>135122.1</v>
      </c>
      <c r="E72" s="142">
        <v>94451.04</v>
      </c>
      <c r="F72" s="58">
        <f t="shared" ref="F72:F80" si="10">D72-E72</f>
        <v>40671.060000000012</v>
      </c>
      <c r="G72" s="97"/>
      <c r="H72" s="157"/>
      <c r="I72" s="103" t="s">
        <v>372</v>
      </c>
      <c r="J72" s="120">
        <v>12.6</v>
      </c>
      <c r="K72" s="116">
        <v>8.4</v>
      </c>
    </row>
    <row r="73" spans="1:11" ht="16.5" customHeight="1">
      <c r="A73" s="104" t="s">
        <v>373</v>
      </c>
      <c r="B73" s="60">
        <v>10100</v>
      </c>
      <c r="C73" s="57"/>
      <c r="D73" s="138">
        <v>60004.1</v>
      </c>
      <c r="E73" s="142">
        <v>91503.07</v>
      </c>
      <c r="F73" s="58">
        <f t="shared" si="10"/>
        <v>-31498.970000000008</v>
      </c>
      <c r="G73" s="97"/>
      <c r="H73" s="169" t="s">
        <v>407</v>
      </c>
      <c r="I73" s="104" t="s">
        <v>373</v>
      </c>
      <c r="J73" s="115">
        <f>ROUNDUP(D73/K$7,2)</f>
        <v>5.89</v>
      </c>
      <c r="K73" s="116"/>
    </row>
    <row r="74" spans="1:11" ht="16.5" customHeight="1">
      <c r="A74" s="104" t="s">
        <v>374</v>
      </c>
      <c r="B74" s="60">
        <v>7784</v>
      </c>
      <c r="C74" s="57"/>
      <c r="D74" s="138">
        <v>46244.74</v>
      </c>
      <c r="E74" s="142">
        <v>229285.56</v>
      </c>
      <c r="F74" s="58">
        <f t="shared" si="10"/>
        <v>-183040.82</v>
      </c>
      <c r="G74" s="97"/>
      <c r="H74" s="170"/>
      <c r="I74" s="104" t="s">
        <v>374</v>
      </c>
      <c r="J74" s="115">
        <f t="shared" ref="J74:J77" si="11">ROUNDUP(D74/K$7,2)</f>
        <v>4.54</v>
      </c>
      <c r="K74" s="116"/>
    </row>
    <row r="75" spans="1:11" ht="16.5" customHeight="1">
      <c r="A75" s="104" t="s">
        <v>375</v>
      </c>
      <c r="B75" s="60">
        <v>7057</v>
      </c>
      <c r="C75" s="57"/>
      <c r="D75" s="138">
        <v>41925.64</v>
      </c>
      <c r="E75" s="142">
        <v>24346.75</v>
      </c>
      <c r="F75" s="58">
        <f t="shared" si="10"/>
        <v>17578.89</v>
      </c>
      <c r="G75" s="97"/>
      <c r="H75" s="170"/>
      <c r="I75" s="104" t="s">
        <v>375</v>
      </c>
      <c r="J75" s="115">
        <f t="shared" si="11"/>
        <v>4.1099999999999994</v>
      </c>
      <c r="K75" s="116"/>
    </row>
    <row r="76" spans="1:11" ht="16.5" customHeight="1">
      <c r="A76" s="104" t="s">
        <v>376</v>
      </c>
      <c r="B76" s="60">
        <v>7268</v>
      </c>
      <c r="C76" s="64">
        <f>D76/B76</f>
        <v>6.1089997248211336</v>
      </c>
      <c r="D76" s="138">
        <v>44400.21</v>
      </c>
      <c r="E76" s="142">
        <v>39422.75</v>
      </c>
      <c r="F76" s="58">
        <f t="shared" si="10"/>
        <v>4977.4599999999991</v>
      </c>
      <c r="G76" s="97"/>
      <c r="H76" s="170"/>
      <c r="I76" s="104" t="s">
        <v>376</v>
      </c>
      <c r="J76" s="115">
        <f t="shared" si="11"/>
        <v>4.3599999999999994</v>
      </c>
      <c r="K76" s="116"/>
    </row>
    <row r="77" spans="1:11" ht="16.5" customHeight="1">
      <c r="A77" s="104" t="s">
        <v>377</v>
      </c>
      <c r="B77" s="60">
        <v>8772</v>
      </c>
      <c r="C77" s="65">
        <f>C76/C69-1</f>
        <v>2.8277998718757136E-2</v>
      </c>
      <c r="D77" s="138">
        <v>53588.15</v>
      </c>
      <c r="E77" s="142">
        <v>61527.67</v>
      </c>
      <c r="F77" s="58">
        <f t="shared" si="10"/>
        <v>-7939.5199999999968</v>
      </c>
      <c r="G77" s="97"/>
      <c r="H77" s="171"/>
      <c r="I77" s="104" t="s">
        <v>377</v>
      </c>
      <c r="J77" s="115">
        <f t="shared" si="11"/>
        <v>5.26</v>
      </c>
      <c r="K77" s="116"/>
    </row>
    <row r="78" spans="1:11" ht="16.5" customHeight="1">
      <c r="A78" s="103" t="s">
        <v>378</v>
      </c>
      <c r="B78" s="56">
        <v>23223</v>
      </c>
      <c r="C78" s="57"/>
      <c r="D78" s="138">
        <v>141869.31</v>
      </c>
      <c r="E78" s="142">
        <v>24015.41</v>
      </c>
      <c r="F78" s="58">
        <f t="shared" si="10"/>
        <v>117853.9</v>
      </c>
      <c r="G78" s="97"/>
      <c r="H78" s="157" t="s">
        <v>406</v>
      </c>
      <c r="I78" s="103" t="s">
        <v>378</v>
      </c>
      <c r="J78" s="120">
        <v>13.35</v>
      </c>
      <c r="K78" s="116">
        <v>7.29</v>
      </c>
    </row>
    <row r="79" spans="1:11" ht="16.5" customHeight="1">
      <c r="A79" s="103" t="s">
        <v>379</v>
      </c>
      <c r="B79" s="56">
        <v>33129</v>
      </c>
      <c r="C79" s="57"/>
      <c r="D79" s="138">
        <v>202385.06</v>
      </c>
      <c r="E79" s="142">
        <v>265602.88</v>
      </c>
      <c r="F79" s="58">
        <f t="shared" si="10"/>
        <v>-63217.820000000007</v>
      </c>
      <c r="G79" s="97"/>
      <c r="H79" s="157"/>
      <c r="I79" s="103" t="s">
        <v>379</v>
      </c>
      <c r="J79" s="120">
        <v>18.86</v>
      </c>
      <c r="K79" s="116">
        <v>12.8</v>
      </c>
    </row>
    <row r="80" spans="1:11" ht="16.5" customHeight="1" thickBot="1">
      <c r="A80" s="103" t="s">
        <v>380</v>
      </c>
      <c r="B80" s="56">
        <v>42357</v>
      </c>
      <c r="C80" s="57"/>
      <c r="D80" s="138">
        <v>258758.91</v>
      </c>
      <c r="E80" s="142">
        <v>9393.0499999999993</v>
      </c>
      <c r="F80" s="58">
        <f t="shared" si="10"/>
        <v>249365.86000000002</v>
      </c>
      <c r="G80" s="97"/>
      <c r="H80" s="158"/>
      <c r="I80" s="108" t="s">
        <v>380</v>
      </c>
      <c r="J80" s="123">
        <v>23.99</v>
      </c>
      <c r="K80" s="118">
        <v>17.93</v>
      </c>
    </row>
    <row r="81" spans="1:11" ht="16.5" customHeight="1" thickBot="1">
      <c r="A81" s="112" t="s">
        <v>438</v>
      </c>
      <c r="B81" s="72">
        <f>SUM(B69:B80)</f>
        <v>266155</v>
      </c>
      <c r="C81" s="124"/>
      <c r="D81" s="140">
        <f>SUM(D69:D80)</f>
        <v>1600504.69</v>
      </c>
      <c r="E81" s="149">
        <f>SUM(E69:E80)</f>
        <v>839548.18</v>
      </c>
      <c r="F81" s="74">
        <f>SUM(F69:F80)</f>
        <v>144750.03999999998</v>
      </c>
      <c r="G81" s="98"/>
      <c r="H81" s="80"/>
      <c r="I81" s="80"/>
    </row>
    <row r="82" spans="1:11" ht="4.5" customHeight="1" thickBot="1">
      <c r="D82" s="134"/>
      <c r="E82" s="145"/>
      <c r="F82" s="52"/>
    </row>
    <row r="83" spans="1:11" s="39" customFormat="1" ht="22.25" customHeight="1" thickBot="1">
      <c r="A83" s="129" t="s">
        <v>450</v>
      </c>
      <c r="B83" s="43" t="s">
        <v>447</v>
      </c>
      <c r="C83" s="44" t="s">
        <v>448</v>
      </c>
      <c r="D83" s="136" t="s">
        <v>449</v>
      </c>
      <c r="E83" s="44" t="s">
        <v>449</v>
      </c>
      <c r="F83" s="45" t="s">
        <v>449</v>
      </c>
      <c r="G83" s="96"/>
      <c r="H83" s="241" t="s">
        <v>450</v>
      </c>
      <c r="I83" s="242"/>
      <c r="J83" s="121" t="s">
        <v>442</v>
      </c>
      <c r="K83" s="114" t="s">
        <v>443</v>
      </c>
    </row>
    <row r="84" spans="1:11" ht="23.5" customHeight="1">
      <c r="A84" s="105" t="s">
        <v>369</v>
      </c>
      <c r="B84" s="50">
        <v>43370</v>
      </c>
      <c r="C84" s="71">
        <f>D84/B84</f>
        <v>6.109</v>
      </c>
      <c r="D84" s="137">
        <v>264947.33</v>
      </c>
      <c r="E84" s="142">
        <v>265839.02</v>
      </c>
      <c r="F84" s="58">
        <f>D84-E84</f>
        <v>-891.69000000000233</v>
      </c>
      <c r="G84" s="97"/>
      <c r="H84" s="243" t="s">
        <v>406</v>
      </c>
      <c r="I84" s="107" t="s">
        <v>369</v>
      </c>
      <c r="J84" s="122">
        <v>24.55</v>
      </c>
      <c r="K84" s="117">
        <v>18.489999999999998</v>
      </c>
    </row>
    <row r="85" spans="1:11" ht="18.399999999999999" customHeight="1">
      <c r="A85" s="103" t="s">
        <v>370</v>
      </c>
      <c r="B85" s="56">
        <v>43860</v>
      </c>
      <c r="C85" s="71">
        <f>D85/B85</f>
        <v>6.109</v>
      </c>
      <c r="D85" s="138">
        <v>267940.74</v>
      </c>
      <c r="E85" s="142">
        <v>243899.02</v>
      </c>
      <c r="F85" s="58">
        <f>D85-E85</f>
        <v>24041.72</v>
      </c>
      <c r="G85" s="97"/>
      <c r="H85" s="157"/>
      <c r="I85" s="103" t="s">
        <v>370</v>
      </c>
      <c r="J85" s="120">
        <v>24.82</v>
      </c>
      <c r="K85" s="116">
        <v>18.760000000000002</v>
      </c>
    </row>
    <row r="86" spans="1:11" ht="16.5" customHeight="1">
      <c r="A86" s="103" t="s">
        <v>371</v>
      </c>
      <c r="B86" s="56">
        <v>39317</v>
      </c>
      <c r="C86" s="71">
        <f>D86/B86</f>
        <v>6.1089999236971284</v>
      </c>
      <c r="D86" s="138">
        <v>240187.55</v>
      </c>
      <c r="E86" s="142">
        <v>9797.7199999999993</v>
      </c>
      <c r="F86" s="58">
        <f>(D86-E86)*0</f>
        <v>0</v>
      </c>
      <c r="G86" s="97"/>
      <c r="H86" s="157"/>
      <c r="I86" s="103" t="s">
        <v>371</v>
      </c>
      <c r="J86" s="120">
        <v>22.3</v>
      </c>
      <c r="K86" s="116">
        <v>16.239999999999998</v>
      </c>
    </row>
    <row r="87" spans="1:11" ht="16.5" customHeight="1">
      <c r="A87" s="103" t="s">
        <v>372</v>
      </c>
      <c r="B87" s="56">
        <v>23811</v>
      </c>
      <c r="C87" s="71">
        <f>D87/B87</f>
        <v>6.1090000419973958</v>
      </c>
      <c r="D87" s="138">
        <v>145461.4</v>
      </c>
      <c r="E87" s="142"/>
      <c r="F87" s="58"/>
      <c r="G87" s="97"/>
      <c r="H87" s="244"/>
      <c r="I87" s="103" t="s">
        <v>372</v>
      </c>
      <c r="J87" s="120">
        <v>13.68</v>
      </c>
      <c r="K87" s="116">
        <v>7.62</v>
      </c>
    </row>
    <row r="88" spans="1:11" ht="47.5" customHeight="1">
      <c r="A88" s="151" t="s">
        <v>454</v>
      </c>
      <c r="B88" s="60"/>
      <c r="C88" s="57"/>
      <c r="D88" s="138"/>
      <c r="E88" s="142"/>
      <c r="F88" s="58"/>
      <c r="G88" s="97"/>
      <c r="H88" s="169" t="s">
        <v>407</v>
      </c>
      <c r="I88" s="151" t="s">
        <v>454</v>
      </c>
      <c r="J88" s="115">
        <f>ROUNDUP(D88/K$7,2)</f>
        <v>0</v>
      </c>
      <c r="K88" s="116"/>
    </row>
    <row r="89" spans="1:11" ht="16.5" customHeight="1">
      <c r="A89" s="104" t="s">
        <v>374</v>
      </c>
      <c r="B89" s="60"/>
      <c r="C89" s="57"/>
      <c r="D89" s="138"/>
      <c r="E89" s="142"/>
      <c r="F89" s="58"/>
      <c r="G89" s="97"/>
      <c r="H89" s="170"/>
      <c r="I89" s="104" t="s">
        <v>374</v>
      </c>
      <c r="J89" s="115">
        <f t="shared" ref="J89:J92" si="12">ROUNDUP(D89/K$7,2)</f>
        <v>0</v>
      </c>
      <c r="K89" s="116"/>
    </row>
    <row r="90" spans="1:11" ht="16.5" customHeight="1">
      <c r="A90" s="104" t="s">
        <v>375</v>
      </c>
      <c r="B90" s="60"/>
      <c r="C90" s="57"/>
      <c r="D90" s="138"/>
      <c r="E90" s="142"/>
      <c r="F90" s="58"/>
      <c r="G90" s="97"/>
      <c r="H90" s="170"/>
      <c r="I90" s="104" t="s">
        <v>375</v>
      </c>
      <c r="J90" s="115">
        <f t="shared" si="12"/>
        <v>0</v>
      </c>
      <c r="K90" s="116"/>
    </row>
    <row r="91" spans="1:11" ht="16.5" customHeight="1">
      <c r="A91" s="104" t="s">
        <v>376</v>
      </c>
      <c r="B91" s="60"/>
      <c r="C91" s="57"/>
      <c r="D91" s="138"/>
      <c r="E91" s="142"/>
      <c r="F91" s="58"/>
      <c r="G91" s="97"/>
      <c r="H91" s="170"/>
      <c r="I91" s="104" t="s">
        <v>376</v>
      </c>
      <c r="J91" s="115">
        <f t="shared" si="12"/>
        <v>0</v>
      </c>
      <c r="K91" s="116"/>
    </row>
    <row r="92" spans="1:11" ht="16.5" customHeight="1">
      <c r="A92" s="104" t="s">
        <v>377</v>
      </c>
      <c r="B92" s="60"/>
      <c r="C92" s="57"/>
      <c r="D92" s="138"/>
      <c r="E92" s="142"/>
      <c r="F92" s="58"/>
      <c r="G92" s="97"/>
      <c r="H92" s="171"/>
      <c r="I92" s="104" t="s">
        <v>377</v>
      </c>
      <c r="J92" s="115">
        <f t="shared" si="12"/>
        <v>0</v>
      </c>
      <c r="K92" s="116"/>
    </row>
    <row r="93" spans="1:11" ht="16.5" customHeight="1">
      <c r="A93" s="103" t="s">
        <v>378</v>
      </c>
      <c r="B93" s="56"/>
      <c r="C93" s="57"/>
      <c r="D93" s="138"/>
      <c r="E93" s="142"/>
      <c r="F93" s="58"/>
      <c r="G93" s="97"/>
      <c r="H93" s="157" t="s">
        <v>406</v>
      </c>
      <c r="I93" s="103" t="s">
        <v>378</v>
      </c>
      <c r="J93" s="120"/>
      <c r="K93" s="116"/>
    </row>
    <row r="94" spans="1:11" ht="16.5" customHeight="1">
      <c r="A94" s="103" t="s">
        <v>379</v>
      </c>
      <c r="B94" s="56"/>
      <c r="C94" s="57"/>
      <c r="D94" s="138"/>
      <c r="E94" s="142"/>
      <c r="F94" s="58"/>
      <c r="G94" s="97"/>
      <c r="H94" s="157"/>
      <c r="I94" s="103" t="s">
        <v>379</v>
      </c>
      <c r="J94" s="120"/>
      <c r="K94" s="116"/>
    </row>
    <row r="95" spans="1:11" ht="16.5" customHeight="1" thickBot="1">
      <c r="A95" s="103" t="s">
        <v>380</v>
      </c>
      <c r="B95" s="56"/>
      <c r="C95" s="57"/>
      <c r="D95" s="138"/>
      <c r="E95" s="142"/>
      <c r="F95" s="58"/>
      <c r="G95" s="97"/>
      <c r="H95" s="158"/>
      <c r="I95" s="108" t="s">
        <v>380</v>
      </c>
      <c r="J95" s="123"/>
      <c r="K95" s="118"/>
    </row>
    <row r="96" spans="1:11" ht="16.5" customHeight="1" thickBot="1">
      <c r="A96" s="112" t="s">
        <v>438</v>
      </c>
      <c r="B96" s="72">
        <f>SUM(B84:B95)</f>
        <v>150358</v>
      </c>
      <c r="C96" s="124"/>
      <c r="D96" s="140">
        <f>SUM(D84:D95)</f>
        <v>918537.02000000014</v>
      </c>
      <c r="E96" s="149">
        <f>SUM(E84:E95)</f>
        <v>519535.76</v>
      </c>
      <c r="F96" s="74">
        <f>SUM(F84:F95)</f>
        <v>23150.03</v>
      </c>
      <c r="G96" s="98"/>
      <c r="H96" s="80"/>
      <c r="I96" s="80"/>
    </row>
    <row r="97" spans="1:9" ht="22.5" customHeight="1" thickBot="1">
      <c r="A97" s="125" t="s">
        <v>439</v>
      </c>
      <c r="B97" s="126">
        <f>B25+B39+B53+B67+B81+B96</f>
        <v>1608912</v>
      </c>
      <c r="C97" s="128"/>
      <c r="D97" s="141">
        <f>D25+D39+D53+D67+D81+D96</f>
        <v>9154175.8899999987</v>
      </c>
      <c r="E97" s="150">
        <f>E25+E39+E53+E67+E81+E96</f>
        <v>1359083.94</v>
      </c>
      <c r="F97" s="127">
        <f>F25+F39+F53+F67+F81+F96</f>
        <v>167900.06999999998</v>
      </c>
      <c r="G97" s="99"/>
      <c r="H97" s="85"/>
      <c r="I97" s="85"/>
    </row>
  </sheetData>
  <mergeCells count="72">
    <mergeCell ref="H83:I83"/>
    <mergeCell ref="H84:H87"/>
    <mergeCell ref="H88:H92"/>
    <mergeCell ref="H93:H95"/>
    <mergeCell ref="H4:K4"/>
    <mergeCell ref="H5:J5"/>
    <mergeCell ref="H13:H16"/>
    <mergeCell ref="J13:K13"/>
    <mergeCell ref="J14:K14"/>
    <mergeCell ref="J15:K15"/>
    <mergeCell ref="J16:K16"/>
    <mergeCell ref="H26:I26"/>
    <mergeCell ref="H17:H21"/>
    <mergeCell ref="H22:H24"/>
    <mergeCell ref="J22:K22"/>
    <mergeCell ref="J23:K23"/>
    <mergeCell ref="H3:K3"/>
    <mergeCell ref="A3:F3"/>
    <mergeCell ref="A4:F4"/>
    <mergeCell ref="A5:F5"/>
    <mergeCell ref="A1:F1"/>
    <mergeCell ref="A2:F2"/>
    <mergeCell ref="J24:K24"/>
    <mergeCell ref="H27:H30"/>
    <mergeCell ref="J27:K27"/>
    <mergeCell ref="J28:K28"/>
    <mergeCell ref="J29:K29"/>
    <mergeCell ref="J30:K30"/>
    <mergeCell ref="H40:I40"/>
    <mergeCell ref="H31:H35"/>
    <mergeCell ref="H36:H38"/>
    <mergeCell ref="J36:K36"/>
    <mergeCell ref="J37:K37"/>
    <mergeCell ref="J38:K38"/>
    <mergeCell ref="H41:H44"/>
    <mergeCell ref="J41:K41"/>
    <mergeCell ref="J42:K42"/>
    <mergeCell ref="J43:K43"/>
    <mergeCell ref="J44:K44"/>
    <mergeCell ref="H45:H49"/>
    <mergeCell ref="H50:H52"/>
    <mergeCell ref="J50:K50"/>
    <mergeCell ref="J51:K51"/>
    <mergeCell ref="J52:K52"/>
    <mergeCell ref="H69:H72"/>
    <mergeCell ref="H73:H77"/>
    <mergeCell ref="H78:H80"/>
    <mergeCell ref="H1:K1"/>
    <mergeCell ref="H12:I12"/>
    <mergeCell ref="H59:H63"/>
    <mergeCell ref="H64:H66"/>
    <mergeCell ref="J64:K64"/>
    <mergeCell ref="J65:K65"/>
    <mergeCell ref="H68:I68"/>
    <mergeCell ref="H55:H58"/>
    <mergeCell ref="J55:K55"/>
    <mergeCell ref="J56:K56"/>
    <mergeCell ref="J57:K57"/>
    <mergeCell ref="J58:K58"/>
    <mergeCell ref="H54:I54"/>
    <mergeCell ref="J9:K10"/>
    <mergeCell ref="H9:I11"/>
    <mergeCell ref="C10:D10"/>
    <mergeCell ref="H6:K6"/>
    <mergeCell ref="H7:J7"/>
    <mergeCell ref="A6:F6"/>
    <mergeCell ref="A7:F7"/>
    <mergeCell ref="A9:A11"/>
    <mergeCell ref="B9:D9"/>
    <mergeCell ref="B10:B11"/>
    <mergeCell ref="E9:E10"/>
    <mergeCell ref="F9:F10"/>
  </mergeCells>
  <pageMargins left="0.19685039370078741" right="0.23622047244094491" top="0.19685039370078741" bottom="0.19685039370078741" header="0.15748031496062992" footer="0.15748031496062992"/>
  <pageSetup paperSize="9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 МРГ</vt:lpstr>
      <vt:lpstr>Потребл. ГАЗА и ТАРИФ по Годам</vt:lpstr>
      <vt:lpstr>Потребл. ГАЗА и ТАРИФ (на САЙТ)</vt:lpstr>
      <vt:lpstr>Потребл. ГАЗА и ТАРИФ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</cp:lastModifiedBy>
  <cp:lastPrinted>2021-04-05T19:18:17Z</cp:lastPrinted>
  <dcterms:modified xsi:type="dcterms:W3CDTF">2021-10-06T08:22:51Z</dcterms:modified>
</cp:coreProperties>
</file>